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24" documentId="8_{372DD234-6F0C-4203-BB8C-D66569B7F164}" xr6:coauthVersionLast="47" xr6:coauthVersionMax="47" xr10:uidLastSave="{6DF168F8-4FDD-432E-9DCF-8618AC850504}"/>
  <bookViews>
    <workbookView xWindow="-110" yWindow="-110" windowWidth="19420" windowHeight="10420" xr2:uid="{06B515F7-E87C-2243-9948-31443E7670DF}"/>
  </bookViews>
  <sheets>
    <sheet name="Results &quot;Variant&quot; samples" sheetId="9" r:id="rId1"/>
    <sheet name="Variant ddPCR data" sheetId="8" r:id="rId2"/>
    <sheet name="Variant N1 N2 ddPCR data" sheetId="10" r:id="rId3"/>
    <sheet name="Results N2 N1 &quot;Regular&quot; samples" sheetId="11" r:id="rId4"/>
    <sheet name="Regular N1 N2 ddPCR data" sheetId="3" r:id="rId5"/>
    <sheet name="Results N2 N1 &quot;Regular&quot; sam (2)" sheetId="12" r:id="rId6"/>
    <sheet name="Layout Variant assays" sheetId="1" r:id="rId7"/>
    <sheet name="Layout N1 N2" sheetId="5" r:id="rId8"/>
    <sheet name="Figures" sheetId="7" r:id="rId9"/>
  </sheets>
  <definedNames>
    <definedName name="_xlnm._FilterDatabase" localSheetId="4" hidden="1">'Regular N1 N2 ddPCR data'!$A$1:$BR$1</definedName>
    <definedName name="_xlnm._FilterDatabase" localSheetId="3" hidden="1">'Results N2 N1 "Regular" samples'!$B$2:$E$2</definedName>
    <definedName name="_xlnm._FilterDatabase" localSheetId="1" hidden="1">'Variant ddPCR data'!$A$1:$Y$1</definedName>
    <definedName name="_xlnm._FilterDatabase" localSheetId="2" hidden="1">'Variant N1 N2 ddPCR data'!$A$1:$BN$1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F2" i="8"/>
  <c r="E2" i="8"/>
  <c r="E5" i="10"/>
  <c r="F5" i="10"/>
  <c r="E7" i="10"/>
  <c r="F7" i="10"/>
  <c r="E9" i="10"/>
  <c r="F9" i="10"/>
  <c r="E11" i="10"/>
  <c r="F11" i="10"/>
  <c r="E13" i="10"/>
  <c r="F13" i="10"/>
  <c r="E15" i="10"/>
  <c r="F15" i="10"/>
  <c r="E17" i="10"/>
  <c r="F17" i="10"/>
  <c r="E2" i="10"/>
  <c r="F2" i="10"/>
  <c r="E4" i="10"/>
  <c r="F4" i="10"/>
  <c r="E6" i="10"/>
  <c r="F6" i="10"/>
  <c r="E8" i="10"/>
  <c r="F8" i="10"/>
  <c r="E10" i="10"/>
  <c r="F10" i="10"/>
  <c r="E12" i="10"/>
  <c r="F12" i="10"/>
  <c r="E14" i="10"/>
  <c r="F14" i="10"/>
  <c r="E16" i="10"/>
  <c r="F16" i="10"/>
  <c r="F3" i="10"/>
  <c r="E3" i="10"/>
  <c r="D5" i="3"/>
  <c r="D7" i="3"/>
  <c r="D9" i="3"/>
  <c r="D11" i="3"/>
  <c r="D13" i="3"/>
  <c r="D15" i="3"/>
  <c r="D17" i="3"/>
  <c r="D31" i="3"/>
  <c r="D19" i="3"/>
  <c r="D21" i="3"/>
  <c r="D23" i="3"/>
  <c r="D25" i="3"/>
  <c r="D27" i="3"/>
  <c r="D29" i="3"/>
  <c r="D33" i="3"/>
  <c r="D2" i="3"/>
  <c r="D4" i="3"/>
  <c r="D6" i="3"/>
  <c r="D8" i="3"/>
  <c r="D10" i="3"/>
  <c r="D12" i="3"/>
  <c r="D14" i="3"/>
  <c r="D16" i="3"/>
  <c r="D30" i="3"/>
  <c r="D18" i="3"/>
  <c r="D20" i="3"/>
  <c r="D22" i="3"/>
  <c r="D24" i="3"/>
  <c r="D26" i="3"/>
  <c r="D28" i="3"/>
  <c r="D32" i="3"/>
  <c r="D3" i="3"/>
  <c r="F33" i="11" l="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<sst xmlns="http://schemas.openxmlformats.org/spreadsheetml/2006/main" count="1060" uniqueCount="227">
  <si>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</si>
  <si>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</si>
  <si>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</si>
  <si>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</si>
  <si>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</si>
  <si>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</si>
  <si>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</si>
  <si>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</si>
  <si>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</si>
  <si>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</si>
  <si>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</si>
  <si>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</si>
  <si>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</si>
  <si>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</si>
  <si>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</si>
  <si>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</si>
  <si>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</si>
  <si>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</si>
  <si>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</si>
  <si>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</si>
  <si>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</si>
  <si>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</si>
  <si>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</si>
  <si>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</si>
  <si>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</si>
  <si>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</si>
  <si>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</si>
  <si>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</si>
  <si>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</si>
  <si>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</si>
  <si>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</si>
  <si>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</si>
  <si>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K417N</t>
  </si>
  <si>
    <t>22813G&gt;T</t>
  </si>
  <si>
    <t>MDS817055273</t>
  </si>
  <si>
    <t>Well</t>
  </si>
  <si>
    <t>Sample</t>
  </si>
  <si>
    <t>Target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</si>
  <si>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</si>
  <si>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</si>
  <si>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</si>
  <si>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</si>
  <si>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</si>
  <si>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</si>
  <si>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</si>
  <si>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</si>
  <si>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</si>
  <si>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</si>
  <si>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</si>
  <si>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</si>
  <si>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</si>
  <si>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</si>
  <si>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</si>
  <si>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</si>
  <si>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</si>
  <si>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</si>
  <si>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</si>
  <si>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</si>
  <si>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</si>
  <si>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</si>
  <si>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</si>
  <si>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</si>
  <si>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</si>
  <si>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</si>
  <si>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</si>
  <si>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</si>
  <si>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</si>
  <si>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</si>
  <si>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</si>
  <si>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</si>
  <si>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</si>
  <si>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</si>
  <si>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</si>
  <si>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</si>
  <si>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</si>
  <si>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</si>
  <si>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</si>
  <si>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</si>
  <si>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</si>
  <si>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</si>
  <si>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</si>
  <si>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</si>
  <si>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</si>
  <si>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</si>
  <si>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</si>
  <si>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</si>
  <si>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</si>
  <si>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</si>
  <si>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</si>
  <si>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</si>
  <si>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</si>
  <si>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</si>
  <si>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</si>
  <si>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</si>
  <si>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</si>
  <si>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</si>
  <si>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</si>
  <si>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</si>
  <si>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</si>
  <si>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</si>
  <si>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</si>
  <si>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</si>
  <si>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</si>
  <si>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</si>
  <si>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</si>
  <si>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</si>
  <si>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</si>
  <si>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</si>
  <si>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</si>
  <si>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</si>
  <si>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</si>
  <si>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</si>
  <si>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</si>
  <si>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</si>
  <si>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</si>
  <si>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</si>
  <si>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L452R</t>
  </si>
  <si>
    <t>Variant samples</t>
  </si>
  <si>
    <t>Regular samples</t>
  </si>
  <si>
    <t>H08</t>
  </si>
  <si>
    <t>H10</t>
  </si>
  <si>
    <t>Conc(copies/µl of input sample)</t>
  </si>
  <si>
    <t>RG Conc. (ng/ul)</t>
  </si>
  <si>
    <t>17 (-)</t>
  </si>
  <si>
    <t>18 (+)</t>
  </si>
  <si>
    <t>15 (-)</t>
  </si>
  <si>
    <t>16 (+)</t>
  </si>
  <si>
    <t>22917T&gt;G</t>
  </si>
  <si>
    <t>dMDS983315944</t>
  </si>
  <si>
    <t>no reaction</t>
  </si>
  <si>
    <t>12021</t>
  </si>
  <si>
    <t>12023</t>
  </si>
  <si>
    <t>12033</t>
  </si>
  <si>
    <t>12038</t>
  </si>
  <si>
    <t>12042</t>
  </si>
  <si>
    <t>12043</t>
  </si>
  <si>
    <t>12054</t>
  </si>
  <si>
    <t>12055</t>
  </si>
  <si>
    <t>12061</t>
  </si>
  <si>
    <t>12062</t>
  </si>
  <si>
    <t>12072</t>
  </si>
  <si>
    <t>12077</t>
  </si>
  <si>
    <t>12084</t>
  </si>
  <si>
    <t>12086</t>
  </si>
  <si>
    <t>12028</t>
  </si>
  <si>
    <t>12032</t>
  </si>
  <si>
    <t>12045</t>
  </si>
  <si>
    <t>12052</t>
  </si>
  <si>
    <t>12065</t>
  </si>
  <si>
    <t>12074</t>
  </si>
  <si>
    <t>12082</t>
  </si>
  <si>
    <t>Conc(copies/µL)</t>
  </si>
  <si>
    <t>Status</t>
  </si>
  <si>
    <t>Experiment</t>
  </si>
  <si>
    <t>SampleType</t>
  </si>
  <si>
    <t>TargetType</t>
  </si>
  <si>
    <t>DyeName(s)</t>
  </si>
  <si>
    <t>Copies/20µLWell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</si>
  <si>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</si>
  <si>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</si>
  <si>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</si>
  <si>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</si>
  <si>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</si>
  <si>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</si>
  <si>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</si>
  <si>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</si>
  <si>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</si>
  <si>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</si>
  <si>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</si>
  <si>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</si>
  <si>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</si>
  <si>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</si>
  <si>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</si>
  <si>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</si>
  <si>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</si>
  <si>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</si>
  <si>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</si>
  <si>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</si>
  <si>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</si>
  <si>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</si>
  <si>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</si>
  <si>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</si>
  <si>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</si>
  <si>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</si>
  <si>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</si>
  <si>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</si>
  <si>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</si>
  <si>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</si>
  <si>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</si>
  <si>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</si>
  <si>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</si>
  <si>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</si>
  <si>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</si>
  <si>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</si>
  <si>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</si>
  <si>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</si>
  <si>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</si>
  <si>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</si>
  <si>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</si>
  <si>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</si>
  <si>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</si>
  <si>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</si>
  <si>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</si>
  <si>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</si>
  <si>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</si>
  <si>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</si>
  <si>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</si>
  <si>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</si>
  <si>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</si>
  <si>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</si>
  <si>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</si>
  <si>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</si>
  <si>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Manual</t>
  </si>
  <si>
    <t>DQ</t>
  </si>
  <si>
    <t>Unknown</t>
  </si>
  <si>
    <t>One-Step RT-ddPCR Kit for Probes</t>
  </si>
  <si>
    <t>FAM</t>
  </si>
  <si>
    <t>A08</t>
  </si>
  <si>
    <t>A10</t>
  </si>
  <si>
    <t>Conc input (copies/µL)</t>
  </si>
  <si>
    <t>K417N WT</t>
  </si>
  <si>
    <t>HEX</t>
  </si>
  <si>
    <t>C11</t>
  </si>
  <si>
    <t>D11</t>
  </si>
  <si>
    <t>L452R WT</t>
  </si>
  <si>
    <t>A11</t>
  </si>
  <si>
    <t>B11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</si>
</sst>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sz val="11"/>
      <color theme="1"/>
      <name val="Calibri (Body)"/>
    </font>
    <font>
      <b/>
      <sz val="11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10" fillId="0" borderId="0"/>
    <xf numFmtId="0" fontId="16" fillId="0" borderId="0"/>
  </cellStyleXfs>
  <cellXfs count="196">
    <xf numFmtId="0" fontId="0" fillId="0" borderId="0" xfId="0"/>
    <xf numFmtId="0" fontId="4" fillId="0" borderId="0" xfId="0" applyFont="1"/>
    <xf numFmtId="0" fontId="5" fillId="0" borderId="0" xfId="0" applyFont="1"/>
    <xf numFmtId="0" fontId="3" fillId="0" borderId="2" xfId="0" applyFont="1" applyBorder="1"/>
    <xf numFmtId="0" fontId="3" fillId="0" borderId="4" xfId="0" applyFont="1" applyBorder="1"/>
    <xf numFmtId="0" fontId="3" fillId="0" borderId="5" xfId="0" applyFont="1" applyBorder="1"/>
    <xf numFmtId="0" fontId="3" fillId="0" borderId="7" xfId="0" applyFont="1" applyBorder="1"/>
    <xf numFmtId="0" fontId="3" fillId="0" borderId="9" xfId="0" applyFont="1" applyBorder="1"/>
    <xf numFmtId="0" fontId="3" fillId="0" borderId="10" xfId="0" applyFont="1" applyBorder="1"/>
    <xf numFmtId="0" fontId="5" fillId="0" borderId="11" xfId="0" applyFont="1" applyBorder="1"/>
    <xf numFmtId="0" fontId="3" fillId="0" borderId="14" xfId="0" applyFont="1" applyBorder="1"/>
    <xf numFmtId="0" fontId="4" fillId="0" borderId="4" xfId="0" applyFont="1" applyBorder="1"/>
    <xf numFmtId="0" fontId="4" fillId="0" borderId="3" xfId="0" applyFont="1" applyBorder="1" applyAlignment="1"/>
    <xf numFmtId="0" fontId="0" fillId="0" borderId="13" xfId="0" applyBorder="1"/>
    <xf numFmtId="0" fontId="4" fillId="0" borderId="14" xfId="0" applyFont="1" applyBorder="1" applyAlignment="1"/>
    <xf numFmtId="0" fontId="3" fillId="0" borderId="6" xfId="0" applyFont="1" applyBorder="1"/>
    <xf numFmtId="0" fontId="3" fillId="0" borderId="8" xfId="0" applyFont="1" applyBorder="1"/>
    <xf numFmtId="0" fontId="5" fillId="2" borderId="6" xfId="0" applyFont="1" applyFill="1" applyBorder="1"/>
    <xf numFmtId="0" fontId="5" fillId="2" borderId="11" xfId="0" applyFont="1" applyFill="1" applyBorder="1"/>
    <xf numFmtId="0" fontId="5" fillId="0" borderId="12" xfId="0" applyFont="1" applyFill="1" applyBorder="1"/>
    <xf numFmtId="0" fontId="5" fillId="0" borderId="8" xfId="0" applyFont="1" applyFill="1" applyBorder="1"/>
    <xf numFmtId="0" fontId="0" fillId="0" borderId="0" xfId="0" applyAlignment="1">
      <alignment horizontal="center" vertical="center"/>
    </xf>
    <xf numFmtId="0" fontId="14" fillId="0" borderId="1" xfId="0" applyFont="1" applyFill="1" applyBorder="1" applyAlignment="1">
      <alignment horizontal="center" vertical="center"/>
    </xf>
    <xf numFmtId="0" fontId="4" fillId="0" borderId="3" xfId="0" applyFont="1" applyFill="1" applyBorder="1" applyAlignment="1">
      <alignment horizontal="center" vertical="center"/>
    </xf>
    <xf numFmtId="0" fontId="3" fillId="4" borderId="13" xfId="0" applyFont="1" applyFill="1" applyBorder="1"/>
    <xf numFmtId="0" fontId="4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0" xfId="0" applyFill="1" applyBorder="1"/>
    <xf numFmtId="0" fontId="15" fillId="0" borderId="2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/>
    </xf>
    <xf numFmtId="0" fontId="15" fillId="0" borderId="4" xfId="0" applyFont="1" applyBorder="1" applyAlignment="1">
      <alignment horizontal="center" vertical="center"/>
    </xf>
    <xf numFmtId="0" fontId="14" fillId="0" borderId="2" xfId="0" applyFont="1" applyFill="1" applyBorder="1" applyAlignment="1">
      <alignment horizontal="center" vertical="center"/>
    </xf>
    <xf numFmtId="0" fontId="14" fillId="0" borderId="5" xfId="0" applyFont="1" applyFill="1" applyBorder="1" applyAlignment="1">
      <alignment horizontal="center" vertical="center"/>
    </xf>
    <xf numFmtId="0" fontId="14" fillId="0" borderId="7" xfId="0" applyFont="1" applyFill="1" applyBorder="1" applyAlignment="1">
      <alignment horizontal="center" vertical="center"/>
    </xf>
    <xf numFmtId="0" fontId="15" fillId="3" borderId="5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0" fontId="15" fillId="3" borderId="1" xfId="0" applyFont="1" applyFill="1" applyBorder="1" applyAlignment="1">
      <alignment horizontal="center" vertical="center"/>
    </xf>
    <xf numFmtId="0" fontId="15" fillId="3" borderId="6" xfId="0" applyFont="1" applyFill="1" applyBorder="1" applyAlignment="1">
      <alignment horizontal="center" vertical="center"/>
    </xf>
    <xf numFmtId="0" fontId="10" fillId="0" borderId="0" xfId="1"/>
    <xf numFmtId="0" fontId="3" fillId="0" borderId="13" xfId="0" applyFont="1" applyBorder="1"/>
    <xf numFmtId="0" fontId="3" fillId="0" borderId="20" xfId="0" applyFont="1" applyBorder="1"/>
    <xf numFmtId="0" fontId="7" fillId="0" borderId="14" xfId="0" applyFont="1" applyFill="1" applyBorder="1" applyAlignment="1">
      <alignment horizontal="center" vertical="center"/>
    </xf>
    <xf numFmtId="0" fontId="12" fillId="0" borderId="14" xfId="0" applyFont="1" applyBorder="1" applyAlignment="1">
      <alignment horizontal="center"/>
    </xf>
    <xf numFmtId="0" fontId="12" fillId="0" borderId="20" xfId="0" applyFont="1" applyBorder="1" applyAlignment="1">
      <alignment horizontal="center"/>
    </xf>
    <xf numFmtId="0" fontId="16" fillId="0" borderId="0" xfId="2"/>
    <xf numFmtId="0" fontId="16" fillId="0" borderId="0" xfId="2" applyAlignment="1">
      <alignment horizontal="center" vertical="center"/>
    </xf>
    <xf numFmtId="2" fontId="16" fillId="0" borderId="0" xfId="2" applyNumberFormat="1" applyAlignment="1">
      <alignment horizontal="center" vertical="center"/>
    </xf>
    <xf numFmtId="0" fontId="3" fillId="0" borderId="2" xfId="1" applyFont="1" applyBorder="1"/>
    <xf numFmtId="0" fontId="3" fillId="0" borderId="14" xfId="1" applyFont="1" applyBorder="1"/>
    <xf numFmtId="0" fontId="3" fillId="0" borderId="20" xfId="1" applyFont="1" applyBorder="1"/>
    <xf numFmtId="0" fontId="3" fillId="0" borderId="9" xfId="1" applyFont="1" applyBorder="1"/>
    <xf numFmtId="0" fontId="5" fillId="5" borderId="2" xfId="1" applyFont="1" applyFill="1" applyBorder="1" applyAlignment="1">
      <alignment horizontal="center" vertical="center"/>
    </xf>
    <xf numFmtId="0" fontId="5" fillId="5" borderId="3" xfId="1" applyFont="1" applyFill="1" applyBorder="1" applyAlignment="1">
      <alignment horizontal="center" vertical="center"/>
    </xf>
    <xf numFmtId="0" fontId="10" fillId="6" borderId="3" xfId="1" applyFill="1" applyBorder="1" applyAlignment="1">
      <alignment horizontal="center" vertical="center"/>
    </xf>
    <xf numFmtId="0" fontId="5" fillId="6" borderId="3" xfId="1" applyFont="1" applyFill="1" applyBorder="1" applyAlignment="1">
      <alignment horizontal="center" vertical="center"/>
    </xf>
    <xf numFmtId="0" fontId="10" fillId="0" borderId="3" xfId="1" applyBorder="1"/>
    <xf numFmtId="0" fontId="10" fillId="0" borderId="4" xfId="1" applyBorder="1"/>
    <xf numFmtId="0" fontId="5" fillId="5" borderId="5" xfId="1" applyFont="1" applyFill="1" applyBorder="1" applyAlignment="1">
      <alignment horizontal="center" vertical="center"/>
    </xf>
    <xf numFmtId="49" fontId="5" fillId="5" borderId="1" xfId="1" applyNumberFormat="1" applyFont="1" applyFill="1" applyBorder="1" applyAlignment="1">
      <alignment horizontal="center" vertical="center"/>
    </xf>
    <xf numFmtId="0" fontId="10" fillId="6" borderId="1" xfId="1" applyFill="1" applyBorder="1" applyAlignment="1">
      <alignment horizontal="center" vertical="center"/>
    </xf>
    <xf numFmtId="0" fontId="10" fillId="0" borderId="1" xfId="1" applyBorder="1"/>
    <xf numFmtId="0" fontId="5" fillId="5" borderId="1" xfId="1" applyFont="1" applyFill="1" applyBorder="1" applyAlignment="1">
      <alignment horizontal="center" vertical="center"/>
    </xf>
    <xf numFmtId="0" fontId="10" fillId="0" borderId="6" xfId="1" applyBorder="1"/>
    <xf numFmtId="0" fontId="3" fillId="0" borderId="10" xfId="1" applyFont="1" applyBorder="1"/>
    <xf numFmtId="0" fontId="5" fillId="5" borderId="7" xfId="1" applyFont="1" applyFill="1" applyBorder="1" applyAlignment="1">
      <alignment horizontal="center" vertical="center"/>
    </xf>
    <xf numFmtId="0" fontId="5" fillId="5" borderId="15" xfId="1" applyFont="1" applyFill="1" applyBorder="1" applyAlignment="1">
      <alignment horizontal="center" vertical="center"/>
    </xf>
    <xf numFmtId="0" fontId="10" fillId="6" borderId="15" xfId="1" applyFill="1" applyBorder="1" applyAlignment="1">
      <alignment horizontal="center" vertical="center"/>
    </xf>
    <xf numFmtId="0" fontId="5" fillId="6" borderId="15" xfId="1" applyFont="1" applyFill="1" applyBorder="1" applyAlignment="1">
      <alignment horizontal="center" vertical="center"/>
    </xf>
    <xf numFmtId="0" fontId="10" fillId="0" borderId="15" xfId="1" applyBorder="1"/>
    <xf numFmtId="0" fontId="10" fillId="0" borderId="8" xfId="1" applyBorder="1"/>
    <xf numFmtId="0" fontId="10" fillId="0" borderId="0" xfId="1" applyAlignment="1">
      <alignment horizontal="center" vertical="center"/>
    </xf>
    <xf numFmtId="0" fontId="3" fillId="0" borderId="0" xfId="1" applyFont="1"/>
    <xf numFmtId="0" fontId="3" fillId="0" borderId="14" xfId="1" applyFont="1" applyBorder="1" applyAlignment="1">
      <alignment horizontal="center" vertical="center"/>
    </xf>
    <xf numFmtId="0" fontId="4" fillId="5" borderId="2" xfId="1" applyFont="1" applyFill="1" applyBorder="1" applyAlignment="1">
      <alignment horizontal="center" vertical="center"/>
    </xf>
    <xf numFmtId="0" fontId="4" fillId="5" borderId="3" xfId="1" applyFont="1" applyFill="1" applyBorder="1" applyAlignment="1">
      <alignment horizontal="center" vertical="center"/>
    </xf>
    <xf numFmtId="0" fontId="4" fillId="5" borderId="17" xfId="1" applyFont="1" applyFill="1" applyBorder="1" applyAlignment="1">
      <alignment horizontal="center" vertical="center"/>
    </xf>
    <xf numFmtId="0" fontId="10" fillId="6" borderId="2" xfId="1" applyFill="1" applyBorder="1" applyAlignment="1">
      <alignment horizontal="center" vertical="center"/>
    </xf>
    <xf numFmtId="0" fontId="10" fillId="6" borderId="4" xfId="1" applyFill="1" applyBorder="1" applyAlignment="1">
      <alignment horizontal="center" vertical="center"/>
    </xf>
    <xf numFmtId="0" fontId="5" fillId="5" borderId="18" xfId="1" applyFont="1" applyFill="1" applyBorder="1" applyAlignment="1">
      <alignment horizontal="center" vertical="center"/>
    </xf>
    <xf numFmtId="0" fontId="10" fillId="6" borderId="5" xfId="1" applyFill="1" applyBorder="1" applyAlignment="1">
      <alignment horizontal="center" vertical="center"/>
    </xf>
    <xf numFmtId="0" fontId="5" fillId="6" borderId="1" xfId="1" applyFont="1" applyFill="1" applyBorder="1" applyAlignment="1">
      <alignment horizontal="center" vertical="center"/>
    </xf>
    <xf numFmtId="0" fontId="5" fillId="6" borderId="6" xfId="1" applyFont="1" applyFill="1" applyBorder="1" applyAlignment="1">
      <alignment horizontal="center" vertical="center"/>
    </xf>
    <xf numFmtId="0" fontId="5" fillId="6" borderId="5" xfId="1" applyFont="1" applyFill="1" applyBorder="1" applyAlignment="1">
      <alignment horizontal="center" vertical="center"/>
    </xf>
    <xf numFmtId="0" fontId="10" fillId="6" borderId="6" xfId="1" applyFill="1" applyBorder="1" applyAlignment="1">
      <alignment horizontal="center" vertical="center"/>
    </xf>
    <xf numFmtId="0" fontId="5" fillId="5" borderId="19" xfId="1" applyFont="1" applyFill="1" applyBorder="1" applyAlignment="1">
      <alignment horizontal="center" vertical="center"/>
    </xf>
    <xf numFmtId="0" fontId="10" fillId="6" borderId="7" xfId="1" applyFill="1" applyBorder="1" applyAlignment="1">
      <alignment horizontal="center" vertical="center"/>
    </xf>
    <xf numFmtId="0" fontId="5" fillId="6" borderId="8" xfId="1" applyFont="1" applyFill="1" applyBorder="1" applyAlignment="1">
      <alignment horizontal="center" vertical="center"/>
    </xf>
    <xf numFmtId="0" fontId="5" fillId="6" borderId="7" xfId="1" applyFont="1" applyFill="1" applyBorder="1" applyAlignment="1">
      <alignment horizontal="center" vertical="center"/>
    </xf>
    <xf numFmtId="0" fontId="10" fillId="0" borderId="13" xfId="1" applyBorder="1"/>
    <xf numFmtId="0" fontId="4" fillId="0" borderId="14" xfId="1" applyFont="1" applyBorder="1"/>
    <xf numFmtId="0" fontId="4" fillId="0" borderId="3" xfId="1" applyFont="1" applyBorder="1"/>
    <xf numFmtId="0" fontId="4" fillId="0" borderId="4" xfId="1" applyFont="1" applyBorder="1"/>
    <xf numFmtId="0" fontId="4" fillId="0" borderId="0" xfId="1" applyFont="1"/>
    <xf numFmtId="0" fontId="3" fillId="0" borderId="4" xfId="1" applyFont="1" applyBorder="1"/>
    <xf numFmtId="0" fontId="5" fillId="0" borderId="11" xfId="1" applyFont="1" applyBorder="1"/>
    <xf numFmtId="0" fontId="5" fillId="2" borderId="6" xfId="1" applyFont="1" applyFill="1" applyBorder="1"/>
    <xf numFmtId="0" fontId="5" fillId="0" borderId="0" xfId="1" applyFont="1"/>
    <xf numFmtId="0" fontId="3" fillId="0" borderId="5" xfId="1" applyFont="1" applyBorder="1"/>
    <xf numFmtId="0" fontId="3" fillId="0" borderId="6" xfId="1" applyFont="1" applyBorder="1"/>
    <xf numFmtId="0" fontId="5" fillId="2" borderId="11" xfId="1" applyFont="1" applyFill="1" applyBorder="1"/>
    <xf numFmtId="0" fontId="3" fillId="0" borderId="7" xfId="1" applyFont="1" applyBorder="1"/>
    <xf numFmtId="0" fontId="3" fillId="0" borderId="8" xfId="1" applyFont="1" applyBorder="1"/>
    <xf numFmtId="0" fontId="5" fillId="0" borderId="12" xfId="1" applyFont="1" applyBorder="1"/>
    <xf numFmtId="0" fontId="5" fillId="0" borderId="8" xfId="1" applyFont="1" applyBorder="1"/>
    <xf numFmtId="0" fontId="11" fillId="0" borderId="0" xfId="0" applyFont="1"/>
    <xf numFmtId="0" fontId="18" fillId="0" borderId="1" xfId="2" applyFont="1" applyBorder="1" applyAlignment="1">
      <alignment horizontal="center"/>
    </xf>
    <xf numFmtId="2" fontId="18" fillId="0" borderId="1" xfId="2" applyNumberFormat="1" applyFont="1" applyBorder="1" applyAlignment="1">
      <alignment horizontal="center"/>
    </xf>
    <xf numFmtId="0" fontId="15" fillId="8" borderId="5" xfId="0" applyFont="1" applyFill="1" applyBorder="1" applyAlignment="1">
      <alignment horizontal="center" vertical="center"/>
    </xf>
    <xf numFmtId="0" fontId="4" fillId="5" borderId="16" xfId="1" applyFont="1" applyFill="1" applyBorder="1" applyAlignment="1">
      <alignment horizontal="center" vertical="center"/>
    </xf>
    <xf numFmtId="0" fontId="10" fillId="6" borderId="16" xfId="1" applyFill="1" applyBorder="1" applyAlignment="1">
      <alignment horizontal="center" vertical="center"/>
    </xf>
    <xf numFmtId="0" fontId="10" fillId="0" borderId="16" xfId="1" applyBorder="1"/>
    <xf numFmtId="0" fontId="10" fillId="5" borderId="0" xfId="1" applyFont="1" applyFill="1"/>
    <xf numFmtId="0" fontId="16" fillId="0" borderId="1" xfId="2" applyBorder="1" applyAlignment="1">
      <alignment horizontal="center" vertical="center"/>
    </xf>
    <xf numFmtId="0" fontId="7" fillId="8" borderId="14" xfId="0" applyFont="1" applyFill="1" applyBorder="1" applyAlignment="1">
      <alignment horizontal="center" vertical="center"/>
    </xf>
    <xf numFmtId="0" fontId="8" fillId="8" borderId="3" xfId="0" applyFont="1" applyFill="1" applyBorder="1" applyAlignment="1">
      <alignment horizontal="center"/>
    </xf>
    <xf numFmtId="0" fontId="9" fillId="8" borderId="1" xfId="0" applyFont="1" applyFill="1" applyBorder="1" applyAlignment="1">
      <alignment horizontal="center"/>
    </xf>
    <xf numFmtId="0" fontId="8" fillId="8" borderId="1" xfId="0" applyFont="1" applyFill="1" applyBorder="1" applyAlignment="1">
      <alignment horizontal="center"/>
    </xf>
    <xf numFmtId="0" fontId="8" fillId="8" borderId="15" xfId="0" applyFont="1" applyFill="1" applyBorder="1" applyAlignment="1">
      <alignment horizontal="center"/>
    </xf>
    <xf numFmtId="0" fontId="15" fillId="9" borderId="5" xfId="0" applyFont="1" applyFill="1" applyBorder="1" applyAlignment="1">
      <alignment horizontal="center" vertical="center"/>
    </xf>
    <xf numFmtId="0" fontId="15" fillId="9" borderId="1" xfId="0" applyFont="1" applyFill="1" applyBorder="1" applyAlignment="1">
      <alignment horizontal="center" vertical="center"/>
    </xf>
    <xf numFmtId="0" fontId="15" fillId="9" borderId="6" xfId="0" applyFont="1" applyFill="1" applyBorder="1" applyAlignment="1">
      <alignment horizontal="center" vertical="center"/>
    </xf>
    <xf numFmtId="0" fontId="15" fillId="10" borderId="5" xfId="0" applyFont="1" applyFill="1" applyBorder="1" applyAlignment="1">
      <alignment horizontal="center" vertical="center"/>
    </xf>
    <xf numFmtId="0" fontId="15" fillId="10" borderId="1" xfId="0" applyFont="1" applyFill="1" applyBorder="1" applyAlignment="1">
      <alignment horizontal="center" vertical="center"/>
    </xf>
    <xf numFmtId="0" fontId="15" fillId="10" borderId="6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/>
    </xf>
    <xf numFmtId="0" fontId="12" fillId="0" borderId="8" xfId="0" applyFont="1" applyFill="1" applyBorder="1" applyAlignment="1">
      <alignment horizontal="center"/>
    </xf>
    <xf numFmtId="0" fontId="15" fillId="0" borderId="3" xfId="0" applyFont="1" applyFill="1" applyBorder="1" applyAlignment="1">
      <alignment horizontal="center"/>
    </xf>
    <xf numFmtId="0" fontId="8" fillId="0" borderId="3" xfId="0" applyFont="1" applyFill="1" applyBorder="1" applyAlignment="1">
      <alignment horizontal="center" vertical="center"/>
    </xf>
    <xf numFmtId="0" fontId="8" fillId="0" borderId="1" xfId="0" applyFont="1" applyFill="1" applyBorder="1" applyAlignment="1">
      <alignment horizontal="center" vertical="center"/>
    </xf>
    <xf numFmtId="0" fontId="12" fillId="0" borderId="15" xfId="0" applyFont="1" applyFill="1" applyBorder="1" applyAlignment="1">
      <alignment horizontal="center"/>
    </xf>
    <xf numFmtId="0" fontId="8" fillId="0" borderId="15" xfId="0" applyFont="1" applyFill="1" applyBorder="1" applyAlignment="1">
      <alignment horizontal="center" vertical="center"/>
    </xf>
    <xf numFmtId="0" fontId="12" fillId="0" borderId="4" xfId="0" applyFont="1" applyFill="1" applyBorder="1" applyAlignment="1">
      <alignment horizontal="center"/>
    </xf>
    <xf numFmtId="0" fontId="4" fillId="0" borderId="0" xfId="0" applyFont="1" applyFill="1" applyBorder="1" applyAlignment="1"/>
    <xf numFmtId="0" fontId="4" fillId="0" borderId="0" xfId="0" applyFont="1" applyFill="1" applyBorder="1"/>
    <xf numFmtId="0" fontId="3" fillId="0" borderId="0" xfId="0" applyFont="1" applyFill="1" applyBorder="1"/>
    <xf numFmtId="0" fontId="5" fillId="0" borderId="0" xfId="0" applyFont="1" applyFill="1" applyBorder="1"/>
    <xf numFmtId="0" fontId="11" fillId="0" borderId="0" xfId="1" applyFont="1"/>
    <xf numFmtId="0" fontId="10" fillId="0" borderId="0" xfId="1" applyAlignment="1">
      <alignment horizontal="left"/>
    </xf>
    <xf numFmtId="0" fontId="19" fillId="7" borderId="21" xfId="2" applyFont="1" applyFill="1" applyBorder="1" applyAlignment="1">
      <alignment horizontal="center" vertical="center"/>
    </xf>
    <xf numFmtId="2" fontId="19" fillId="7" borderId="21" xfId="2" applyNumberFormat="1" applyFont="1" applyFill="1" applyBorder="1" applyAlignment="1">
      <alignment horizontal="center" vertical="center"/>
    </xf>
    <xf numFmtId="0" fontId="19" fillId="7" borderId="1" xfId="2" applyFont="1" applyFill="1" applyBorder="1" applyAlignment="1">
      <alignment horizontal="center"/>
    </xf>
    <xf numFmtId="0" fontId="16" fillId="6" borderId="21" xfId="2" applyFill="1" applyBorder="1" applyAlignment="1">
      <alignment horizontal="center" vertical="center"/>
    </xf>
    <xf numFmtId="2" fontId="16" fillId="6" borderId="21" xfId="2" applyNumberFormat="1" applyFill="1" applyBorder="1" applyAlignment="1">
      <alignment horizontal="center" vertical="center"/>
    </xf>
    <xf numFmtId="0" fontId="16" fillId="5" borderId="21" xfId="2" applyFill="1" applyBorder="1" applyAlignment="1">
      <alignment horizontal="center" vertical="center"/>
    </xf>
    <xf numFmtId="2" fontId="18" fillId="5" borderId="21" xfId="2" applyNumberFormat="1" applyFont="1" applyFill="1" applyBorder="1" applyAlignment="1">
      <alignment horizontal="center" vertical="center"/>
    </xf>
    <xf numFmtId="2" fontId="16" fillId="5" borderId="21" xfId="2" applyNumberFormat="1" applyFill="1" applyBorder="1" applyAlignment="1">
      <alignment horizontal="center" vertical="center"/>
    </xf>
    <xf numFmtId="0" fontId="0" fillId="0" borderId="0" xfId="0" applyFill="1" applyBorder="1"/>
    <xf numFmtId="0" fontId="0" fillId="0" borderId="0" xfId="0" applyFont="1"/>
    <xf numFmtId="0" fontId="0" fillId="0" borderId="0" xfId="0" applyFont="1" applyAlignment="1">
      <alignment horizontal="left"/>
    </xf>
    <xf numFmtId="0" fontId="13" fillId="0" borderId="6" xfId="0" applyFont="1" applyFill="1" applyBorder="1" applyAlignment="1">
      <alignment horizontal="center" vertical="center"/>
    </xf>
    <xf numFmtId="0" fontId="15" fillId="0" borderId="6" xfId="0" applyFont="1" applyFill="1" applyBorder="1" applyAlignment="1">
      <alignment horizontal="center" vertical="center"/>
    </xf>
    <xf numFmtId="0" fontId="7" fillId="6" borderId="14" xfId="0" applyFont="1" applyFill="1" applyBorder="1" applyAlignment="1">
      <alignment horizontal="center" vertical="center"/>
    </xf>
    <xf numFmtId="0" fontId="8" fillId="6" borderId="3" xfId="0" applyFont="1" applyFill="1" applyBorder="1" applyAlignment="1">
      <alignment horizontal="center"/>
    </xf>
    <xf numFmtId="0" fontId="9" fillId="6" borderId="1" xfId="0" applyFont="1" applyFill="1" applyBorder="1" applyAlignment="1">
      <alignment horizontal="center"/>
    </xf>
    <xf numFmtId="0" fontId="8" fillId="6" borderId="1" xfId="0" applyFont="1" applyFill="1" applyBorder="1" applyAlignment="1">
      <alignment horizontal="center"/>
    </xf>
    <xf numFmtId="0" fontId="8" fillId="6" borderId="15" xfId="0" applyFont="1" applyFill="1" applyBorder="1" applyAlignment="1">
      <alignment horizontal="center"/>
    </xf>
    <xf numFmtId="0" fontId="12" fillId="8" borderId="5" xfId="0" applyFont="1" applyFill="1" applyBorder="1" applyAlignment="1">
      <alignment horizontal="center" vertical="center"/>
    </xf>
    <xf numFmtId="0" fontId="12" fillId="8" borderId="2" xfId="0" applyFont="1" applyFill="1" applyBorder="1" applyAlignment="1">
      <alignment horizontal="center" vertical="center"/>
    </xf>
    <xf numFmtId="0" fontId="13" fillId="6" borderId="5" xfId="0" applyFont="1" applyFill="1" applyBorder="1" applyAlignment="1">
      <alignment horizontal="center"/>
    </xf>
    <xf numFmtId="0" fontId="15" fillId="8" borderId="1" xfId="0" applyFont="1" applyFill="1" applyBorder="1" applyAlignment="1">
      <alignment horizontal="center" vertical="center"/>
    </xf>
    <xf numFmtId="0" fontId="4" fillId="8" borderId="1" xfId="0" applyFont="1" applyFill="1" applyBorder="1" applyAlignment="1">
      <alignment horizontal="center" vertical="center"/>
    </xf>
    <xf numFmtId="0" fontId="15" fillId="8" borderId="6" xfId="0" applyFont="1" applyFill="1" applyBorder="1" applyAlignment="1">
      <alignment horizontal="center"/>
    </xf>
    <xf numFmtId="0" fontId="15" fillId="0" borderId="0" xfId="0" applyFont="1" applyAlignment="1">
      <alignment horizontal="center"/>
    </xf>
    <xf numFmtId="0" fontId="15" fillId="0" borderId="5" xfId="0" applyFont="1" applyBorder="1" applyAlignment="1">
      <alignment horizontal="center" vertical="center"/>
    </xf>
    <xf numFmtId="0" fontId="5" fillId="0" borderId="3" xfId="1" applyFont="1" applyFill="1" applyBorder="1" applyAlignment="1">
      <alignment horizontal="center" vertical="center"/>
    </xf>
    <xf numFmtId="49" fontId="5" fillId="0" borderId="1" xfId="1" applyNumberFormat="1" applyFont="1" applyFill="1" applyBorder="1" applyAlignment="1">
      <alignment horizontal="center" vertical="center"/>
    </xf>
    <xf numFmtId="0" fontId="5" fillId="0" borderId="15" xfId="1" applyFont="1" applyFill="1" applyBorder="1" applyAlignment="1">
      <alignment horizontal="center" vertical="center"/>
    </xf>
    <xf numFmtId="0" fontId="4" fillId="0" borderId="16" xfId="1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/>
    </xf>
    <xf numFmtId="0" fontId="8" fillId="0" borderId="1" xfId="0" applyFont="1" applyFill="1" applyBorder="1" applyAlignment="1">
      <alignment horizontal="center"/>
    </xf>
    <xf numFmtId="0" fontId="8" fillId="0" borderId="15" xfId="0" applyFont="1" applyFill="1" applyBorder="1" applyAlignment="1">
      <alignment horizontal="center"/>
    </xf>
    <xf numFmtId="0" fontId="8" fillId="0" borderId="17" xfId="0" applyFont="1" applyFill="1" applyBorder="1" applyAlignment="1">
      <alignment horizontal="center"/>
    </xf>
    <xf numFmtId="0" fontId="8" fillId="0" borderId="18" xfId="0" applyFont="1" applyFill="1" applyBorder="1" applyAlignment="1">
      <alignment horizontal="center"/>
    </xf>
    <xf numFmtId="0" fontId="8" fillId="0" borderId="19" xfId="0" applyFont="1" applyFill="1" applyBorder="1" applyAlignment="1">
      <alignment horizontal="center"/>
    </xf>
    <xf numFmtId="0" fontId="10" fillId="0" borderId="0" xfId="1" applyFont="1"/>
    <xf numFmtId="0" fontId="18" fillId="0" borderId="1" xfId="2" applyFont="1" applyBorder="1" applyAlignment="1">
      <alignment horizontal="center" vertical="center"/>
    </xf>
    <xf numFmtId="2" fontId="18" fillId="0" borderId="1" xfId="2" applyNumberFormat="1" applyFont="1" applyBorder="1" applyAlignment="1">
      <alignment horizontal="center" vertical="center"/>
    </xf>
    <xf numFmtId="0" fontId="2" fillId="0" borderId="0" xfId="2" applyFont="1" applyAlignment="1">
      <alignment horizontal="center" vertical="center"/>
    </xf>
    <xf numFmtId="0" fontId="2" fillId="6" borderId="21" xfId="2" applyFont="1" applyFill="1" applyBorder="1" applyAlignment="1">
      <alignment horizontal="center" vertical="center"/>
    </xf>
    <xf numFmtId="0" fontId="2" fillId="5" borderId="21" xfId="2" applyFont="1" applyFill="1" applyBorder="1" applyAlignment="1">
      <alignment horizontal="center" vertical="center"/>
    </xf>
    <xf numFmtId="0" fontId="2" fillId="0" borderId="0" xfId="2" applyFont="1"/>
    <xf numFmtId="2" fontId="2" fillId="6" borderId="21" xfId="2" applyNumberFormat="1" applyFont="1" applyFill="1" applyBorder="1" applyAlignment="1">
      <alignment horizontal="center" vertical="center"/>
    </xf>
    <xf numFmtId="2" fontId="2" fillId="5" borderId="21" xfId="2" applyNumberFormat="1" applyFont="1" applyFill="1" applyBorder="1" applyAlignment="1">
      <alignment horizontal="center" vertical="center"/>
    </xf>
    <xf numFmtId="2" fontId="2" fillId="0" borderId="0" xfId="2" applyNumberFormat="1" applyFont="1" applyAlignment="1">
      <alignment horizontal="center" vertical="center"/>
    </xf>
    <xf numFmtId="2" fontId="16" fillId="11" borderId="23" xfId="2" applyNumberFormat="1" applyFill="1" applyBorder="1" applyAlignment="1">
      <alignment horizontal="center" vertical="center" shrinkToFit="1"/>
    </xf>
    <xf numFmtId="2" fontId="16" fillId="11" borderId="24" xfId="2" applyNumberFormat="1" applyFill="1" applyBorder="1" applyAlignment="1">
      <alignment horizontal="center" vertical="center" shrinkToFit="1"/>
    </xf>
    <xf numFmtId="2" fontId="16" fillId="11" borderId="23" xfId="2" applyNumberFormat="1" applyFill="1" applyBorder="1" applyAlignment="1">
      <alignment horizontal="center" vertical="center"/>
    </xf>
    <xf numFmtId="2" fontId="16" fillId="11" borderId="24" xfId="2" applyNumberFormat="1" applyFill="1" applyBorder="1" applyAlignment="1">
      <alignment horizontal="center" vertical="center"/>
    </xf>
    <xf numFmtId="0" fontId="17" fillId="0" borderId="0" xfId="1" applyFont="1" applyAlignment="1">
      <alignment horizontal="center" wrapText="1"/>
    </xf>
    <xf numFmtId="0" fontId="17" fillId="0" borderId="0" xfId="1" applyFont="1" applyAlignment="1">
      <alignment horizontal="center"/>
    </xf>
    <xf numFmtId="0" fontId="10" fillId="0" borderId="22" xfId="1" applyBorder="1" applyAlignment="1">
      <alignment horizontal="center"/>
    </xf>
    <xf numFmtId="0" fontId="4" fillId="0" borderId="0" xfId="1" applyFont="1" applyAlignment="1">
      <alignment horizontal="center"/>
    </xf>
    <xf numFmtId="0" fontId="16" fillId="0" borderId="0" xfId="2" applyAlignment="1"/>
    <xf numFmtId="0" fontId="16" fillId="0" borderId="1" xfId="2" applyBorder="1" applyAlignment="1"/>
    <xf numFmtId="14" fontId="16" fillId="0" borderId="1" xfId="2" applyNumberFormat="1" applyBorder="1" applyAlignment="1"/>
    <xf numFmtId="0" fontId="1" fillId="0" borderId="1" xfId="2" applyFont="1" applyBorder="1" applyAlignment="1">
      <alignment horizontal="center" vertic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774700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C25FA43-C533-3C4D-AD5A-DA4F5E66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9</xdr:col>
      <xdr:colOff>381000</xdr:colOff>
      <xdr:row>42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36C908-1F09-4645-8A45-2849A20AF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51200"/>
          <a:ext cx="7810500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10</xdr:col>
      <xdr:colOff>774700</xdr:colOff>
      <xdr:row>58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01366E-C667-FF4F-A071-2363531F5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7376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10</xdr:col>
      <xdr:colOff>774700</xdr:colOff>
      <xdr:row>85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8FB49BA-29CE-E74E-8ACE-80C186ACF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988800"/>
          <a:ext cx="9029700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10</xdr:col>
      <xdr:colOff>774700</xdr:colOff>
      <xdr:row>113</xdr:row>
      <xdr:rowOff>177800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0518CE-7205-5E4D-884A-5FF4FFA83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678400"/>
          <a:ext cx="9029700" cy="5461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A1:G8"/>
  <sheetViews>
    <sheetView showGridLines="0" tabSelected="1" zoomScale="70" zoomScaleNormal="70" workbookViewId="0">
      <selection sqref="A1:G8"/>
    </sheetView>
  </sheetViews>
  <sheetFormatPr defaultColWidth="10.83203125" defaultRowHeight="14.5"/>
  <cols>
    <col min="1" max="1" width="10.83203125" style="192"/>
    <col min="2" max="2" width="10.83203125" style="45"/>
    <col min="3" max="3" width="12.9140625" style="45" customWidth="1"/>
    <col min="4" max="4" width="16" style="46" customWidth="1"/>
    <col min="5" max="16384" width="10.83203125" style="192"/>
  </cols>
  <sheetData>
    <row r="1" spans="1:7" ht="15" customHeight="1">
      <c r="A1" s="193"/>
      <c r="B1" s="112"/>
      <c r="C1" s="112"/>
      <c r="D1" s="175" t="s">
        <v>32</v>
      </c>
      <c r="E1" s="175" t="s">
        <v>116</v>
      </c>
      <c r="F1" s="105" t="s">
        <v>55</v>
      </c>
      <c r="G1" s="105" t="s">
        <v>39</v>
      </c>
    </row>
    <row r="2" spans="1:7" ht="15" customHeight="1">
      <c r="A2" s="194">
        <v>44532</v>
      </c>
      <c r="B2" s="112" t="s">
        <v>63</v>
      </c>
      <c r="C2" s="195">
        <v>12028</v>
      </c>
      <c r="D2" s="176">
        <v>0</v>
      </c>
      <c r="E2" s="176">
        <v>0.99671558737350041</v>
      </c>
      <c r="F2" s="106">
        <v>175.8818359375</v>
      </c>
      <c r="G2" s="106">
        <v>275.366064453126</v>
      </c>
    </row>
    <row r="3" spans="1:7" ht="15" customHeight="1">
      <c r="A3" s="194">
        <v>44533</v>
      </c>
      <c r="B3" s="175" t="s">
        <v>64</v>
      </c>
      <c r="C3" s="195" t="s">
        <v>145</v>
      </c>
      <c r="D3" s="176">
        <v>0</v>
      </c>
      <c r="E3" s="176">
        <v>0.97866935397266952</v>
      </c>
      <c r="F3" s="106">
        <v>153.37717285156259</v>
      </c>
      <c r="G3" s="106">
        <v>208.22749023437601</v>
      </c>
    </row>
    <row r="4" spans="1:7" ht="15" customHeight="1">
      <c r="A4" s="194">
        <v>44534</v>
      </c>
      <c r="B4" s="175" t="s">
        <v>65</v>
      </c>
      <c r="C4" s="195">
        <v>12045</v>
      </c>
      <c r="D4" s="176">
        <v>0</v>
      </c>
      <c r="E4" s="176">
        <v>1</v>
      </c>
      <c r="F4" s="106">
        <v>94.885498046875</v>
      </c>
      <c r="G4" s="106">
        <v>133.71295166015619</v>
      </c>
    </row>
    <row r="5" spans="1:7" ht="15" customHeight="1">
      <c r="A5" s="194">
        <v>44535</v>
      </c>
      <c r="B5" s="175" t="s">
        <v>66</v>
      </c>
      <c r="C5" s="195" t="s">
        <v>147</v>
      </c>
      <c r="D5" s="176">
        <v>2.9136874415414378E-3</v>
      </c>
      <c r="E5" s="176">
        <v>0.99349123864461097</v>
      </c>
      <c r="F5" s="106">
        <v>82.570568847656205</v>
      </c>
      <c r="G5" s="106">
        <v>138.1369750976562</v>
      </c>
    </row>
    <row r="6" spans="1:7" ht="15" customHeight="1">
      <c r="A6" s="194">
        <v>44536</v>
      </c>
      <c r="B6" s="175" t="s">
        <v>67</v>
      </c>
      <c r="C6" s="195" t="s">
        <v>148</v>
      </c>
      <c r="D6" s="176">
        <v>0</v>
      </c>
      <c r="E6" s="176">
        <v>1</v>
      </c>
      <c r="F6" s="106">
        <v>84.253613281249997</v>
      </c>
      <c r="G6" s="106">
        <v>129.35333251953119</v>
      </c>
    </row>
    <row r="7" spans="1:7" ht="15" customHeight="1">
      <c r="A7" s="194">
        <v>44537</v>
      </c>
      <c r="B7" s="175" t="s">
        <v>68</v>
      </c>
      <c r="C7" s="195" t="s">
        <v>149</v>
      </c>
      <c r="D7" s="176">
        <v>5.1789585975358246E-3</v>
      </c>
      <c r="E7" s="176">
        <v>0.98264116423846981</v>
      </c>
      <c r="F7" s="106">
        <v>103.40031738281259</v>
      </c>
      <c r="G7" s="106">
        <v>152.64300537109381</v>
      </c>
    </row>
    <row r="8" spans="1:7" ht="15" customHeight="1">
      <c r="A8" s="194">
        <v>44538</v>
      </c>
      <c r="B8" s="175" t="s">
        <v>69</v>
      </c>
      <c r="C8" s="195" t="s">
        <v>150</v>
      </c>
      <c r="D8" s="176">
        <v>3.2609323989646411E-3</v>
      </c>
      <c r="E8" s="176">
        <v>1</v>
      </c>
      <c r="F8" s="106">
        <v>89.70166015625</v>
      </c>
      <c r="G8" s="106">
        <v>122.40781250000001</v>
      </c>
    </row>
  </sheetData>
  <sortState xmlns:xlrd2="http://schemas.microsoft.com/office/spreadsheetml/2017/richdata2" ref="A3:D8">
    <sortCondition ref="A2:A8"/>
  </sortState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41"/>
  <sheetViews>
    <sheetView topLeftCell="A7" zoomScale="70" zoomScaleNormal="70" workbookViewId="0">
      <selection activeCell="J12" sqref="J12"/>
    </sheetView>
  </sheetViews>
  <sheetFormatPr defaultColWidth="10.83203125" defaultRowHeight="15.5"/>
  <cols>
    <col min="1" max="1" width="10.83203125" style="147"/>
    <col min="2" max="2" width="10.83203125" style="148"/>
    <col min="3" max="3" width="10.83203125" style="147"/>
    <col min="4" max="6" width="10.83203125" style="104"/>
    <col min="7" max="16384" width="10.83203125" style="147"/>
  </cols>
  <sheetData>
    <row r="1" spans="1:58">
      <c r="A1" t="s">
        <v>35</v>
      </c>
      <c r="B1" t="s">
        <v>36</v>
      </c>
      <c r="C1" t="s">
        <v>37</v>
      </c>
      <c r="D1" s="104" t="s">
        <v>219</v>
      </c>
      <c r="E1" s="104" t="s">
        <v>158</v>
      </c>
      <c r="F1" s="104" t="s">
        <v>159</v>
      </c>
      <c r="G1" t="s">
        <v>160</v>
      </c>
      <c r="H1" t="s">
        <v>161</v>
      </c>
      <c r="I1" t="s">
        <v>162</v>
      </c>
      <c r="J1" t="s">
        <v>163</v>
      </c>
      <c r="K1" t="s">
        <v>164</v>
      </c>
      <c r="L1" t="s">
        <v>165</v>
      </c>
      <c r="M1" t="s">
        <v>166</v>
      </c>
      <c r="N1" t="s">
        <v>167</v>
      </c>
      <c r="O1" t="s">
        <v>168</v>
      </c>
      <c r="P1" t="s">
        <v>169</v>
      </c>
      <c r="Q1" t="s">
        <v>170</v>
      </c>
      <c r="R1" t="s">
        <v>171</v>
      </c>
      <c r="S1" t="s">
        <v>172</v>
      </c>
      <c r="T1" t="s">
        <v>173</v>
      </c>
      <c r="U1" t="s">
        <v>174</v>
      </c>
      <c r="V1" t="s">
        <v>175</v>
      </c>
      <c r="W1" t="s">
        <v>176</v>
      </c>
      <c r="X1" t="s">
        <v>177</v>
      </c>
      <c r="Y1" t="s">
        <v>178</v>
      </c>
      <c r="Z1" t="s">
        <v>179</v>
      </c>
      <c r="AA1" t="s">
        <v>180</v>
      </c>
      <c r="AB1" t="s">
        <v>181</v>
      </c>
      <c r="AC1" t="s">
        <v>182</v>
      </c>
      <c r="AD1" t="s">
        <v>183</v>
      </c>
      <c r="AE1" t="s">
        <v>184</v>
      </c>
      <c r="AF1" t="s">
        <v>185</v>
      </c>
      <c r="AG1" t="s">
        <v>186</v>
      </c>
      <c r="AH1" t="s">
        <v>187</v>
      </c>
      <c r="AI1" t="s">
        <v>188</v>
      </c>
      <c r="AJ1" t="s">
        <v>189</v>
      </c>
      <c r="AK1" t="s">
        <v>190</v>
      </c>
      <c r="AL1" t="s">
        <v>191</v>
      </c>
      <c r="AM1" t="s">
        <v>192</v>
      </c>
      <c r="AN1" t="s">
        <v>193</v>
      </c>
      <c r="AO1" t="s">
        <v>194</v>
      </c>
      <c r="AP1" t="s">
        <v>195</v>
      </c>
      <c r="AQ1" t="s">
        <v>196</v>
      </c>
      <c r="AR1" t="s">
        <v>197</v>
      </c>
      <c r="AS1" t="s">
        <v>198</v>
      </c>
      <c r="AT1" t="s">
        <v>199</v>
      </c>
      <c r="AU1" t="s">
        <v>200</v>
      </c>
      <c r="AV1" t="s">
        <v>201</v>
      </c>
      <c r="AW1" t="s">
        <v>202</v>
      </c>
      <c r="AX1" t="s">
        <v>203</v>
      </c>
      <c r="AY1" t="s">
        <v>204</v>
      </c>
      <c r="AZ1" t="s">
        <v>205</v>
      </c>
      <c r="BA1" t="s">
        <v>206</v>
      </c>
      <c r="BB1" t="s">
        <v>207</v>
      </c>
      <c r="BC1" t="s">
        <v>208</v>
      </c>
      <c r="BD1" t="s">
        <v>209</v>
      </c>
      <c r="BE1" t="s">
        <v>210</v>
      </c>
      <c r="BF1" t="s">
        <v>211</v>
      </c>
    </row>
    <row r="2" spans="1:58">
      <c r="A2" t="s">
        <v>63</v>
      </c>
      <c r="B2" t="s">
        <v>144</v>
      </c>
      <c r="C2" t="s">
        <v>32</v>
      </c>
      <c r="D2" s="104">
        <v>0</v>
      </c>
      <c r="E2" s="104">
        <f>G2*4</f>
        <v>0.78237682580947998</v>
      </c>
      <c r="F2" s="104">
        <f>H2*4</f>
        <v>0</v>
      </c>
      <c r="G2">
        <v>0.19559420645237</v>
      </c>
      <c r="H2">
        <v>0</v>
      </c>
      <c r="I2">
        <v>18022</v>
      </c>
      <c r="J2">
        <v>0</v>
      </c>
      <c r="K2">
        <v>18022</v>
      </c>
      <c r="L2">
        <v>0</v>
      </c>
      <c r="M2">
        <v>0</v>
      </c>
      <c r="N2">
        <v>669</v>
      </c>
      <c r="O2">
        <v>17353</v>
      </c>
      <c r="P2">
        <v>0</v>
      </c>
      <c r="Q2"/>
      <c r="R2"/>
      <c r="S2"/>
      <c r="T2"/>
      <c r="U2"/>
      <c r="V2"/>
      <c r="W2"/>
      <c r="X2">
        <v>8967.9248046875</v>
      </c>
      <c r="Y2"/>
      <c r="Z2"/>
      <c r="AA2" t="s">
        <v>220</v>
      </c>
      <c r="AB2"/>
      <c r="AC2"/>
      <c r="AD2"/>
      <c r="AE2"/>
      <c r="AF2"/>
      <c r="AG2"/>
      <c r="AH2"/>
      <c r="AI2"/>
      <c r="AJ2"/>
      <c r="AK2"/>
      <c r="AL2">
        <v>0</v>
      </c>
      <c r="AM2">
        <v>5745.8892155898002</v>
      </c>
      <c r="AN2">
        <v>5745.8892155898002</v>
      </c>
      <c r="AO2"/>
      <c r="AP2"/>
      <c r="AQ2"/>
      <c r="AR2"/>
      <c r="AS2">
        <v>8.9371286332607297E-2</v>
      </c>
      <c r="AT2">
        <v>0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>
      <c r="A3" t="s">
        <v>63</v>
      </c>
      <c r="B3" t="s">
        <v>144</v>
      </c>
      <c r="C3" t="s">
        <v>220</v>
      </c>
      <c r="D3" s="104">
        <v>178.01331787109379</v>
      </c>
      <c r="E3" s="104">
        <f t="shared" ref="E3:E41" si="0">G3*4</f>
        <v>191.52299499511719</v>
      </c>
      <c r="F3" s="104">
        <f t="shared" ref="F3:F41" si="1">H3*4</f>
        <v>164.54234313964841</v>
      </c>
      <c r="G3">
        <v>47.880748748779297</v>
      </c>
      <c r="H3">
        <v>41.135585784912102</v>
      </c>
      <c r="I3">
        <v>18022</v>
      </c>
      <c r="J3">
        <v>669</v>
      </c>
      <c r="K3">
        <v>17353</v>
      </c>
      <c r="L3">
        <v>0</v>
      </c>
      <c r="M3">
        <v>0</v>
      </c>
      <c r="N3">
        <v>669</v>
      </c>
      <c r="O3">
        <v>17353</v>
      </c>
      <c r="P3">
        <v>0</v>
      </c>
      <c r="Q3"/>
      <c r="R3"/>
      <c r="S3"/>
      <c r="T3"/>
      <c r="U3"/>
      <c r="V3"/>
      <c r="W3"/>
      <c r="X3">
        <v>4504.3525390625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5823.4023342617202</v>
      </c>
      <c r="AM3">
        <v>2674.9846704786701</v>
      </c>
      <c r="AN3">
        <v>2791.8580151169299</v>
      </c>
      <c r="AO3"/>
      <c r="AP3"/>
      <c r="AQ3"/>
      <c r="AR3"/>
      <c r="AS3">
        <v>46.225292205810497</v>
      </c>
      <c r="AT3">
        <v>42.783889770507798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>
      <c r="A4" t="s">
        <v>64</v>
      </c>
      <c r="B4" t="s">
        <v>145</v>
      </c>
      <c r="C4" t="s">
        <v>32</v>
      </c>
      <c r="D4" s="104">
        <v>0</v>
      </c>
      <c r="E4" s="104">
        <f t="shared" si="0"/>
        <v>0.80475026369094804</v>
      </c>
      <c r="F4" s="104">
        <f t="shared" si="1"/>
        <v>0</v>
      </c>
      <c r="G4">
        <v>0.20118756592273701</v>
      </c>
      <c r="H4">
        <v>0</v>
      </c>
      <c r="I4">
        <v>17521</v>
      </c>
      <c r="J4">
        <v>0</v>
      </c>
      <c r="K4">
        <v>17521</v>
      </c>
      <c r="L4">
        <v>0</v>
      </c>
      <c r="M4">
        <v>0</v>
      </c>
      <c r="N4">
        <v>501</v>
      </c>
      <c r="O4">
        <v>17020</v>
      </c>
      <c r="P4">
        <v>0</v>
      </c>
      <c r="Q4"/>
      <c r="R4"/>
      <c r="S4"/>
      <c r="T4"/>
      <c r="U4"/>
      <c r="V4"/>
      <c r="W4"/>
      <c r="X4">
        <v>8967.9248046875</v>
      </c>
      <c r="Y4"/>
      <c r="Z4"/>
      <c r="AA4" t="s">
        <v>220</v>
      </c>
      <c r="AB4"/>
      <c r="AC4"/>
      <c r="AD4"/>
      <c r="AE4"/>
      <c r="AF4"/>
      <c r="AG4"/>
      <c r="AH4"/>
      <c r="AI4"/>
      <c r="AJ4"/>
      <c r="AK4"/>
      <c r="AL4">
        <v>0</v>
      </c>
      <c r="AM4">
        <v>6072.94011209986</v>
      </c>
      <c r="AN4">
        <v>6072.94011209985</v>
      </c>
      <c r="AO4"/>
      <c r="AP4"/>
      <c r="AQ4"/>
      <c r="AR4"/>
      <c r="AS4">
        <v>9.1926895081996904E-2</v>
      </c>
      <c r="AT4">
        <v>0</v>
      </c>
      <c r="AU4"/>
      <c r="AV4"/>
      <c r="AW4"/>
      <c r="AX4"/>
      <c r="AY4"/>
      <c r="AZ4"/>
      <c r="BA4"/>
      <c r="BB4"/>
      <c r="BC4"/>
      <c r="BD4"/>
      <c r="BE4"/>
      <c r="BF4"/>
    </row>
    <row r="5" spans="1:58">
      <c r="A5" t="s">
        <v>64</v>
      </c>
      <c r="B5" t="s">
        <v>145</v>
      </c>
      <c r="C5" t="s">
        <v>220</v>
      </c>
      <c r="D5" s="104">
        <v>136.5225341796876</v>
      </c>
      <c r="E5" s="104">
        <f t="shared" si="0"/>
        <v>148.49295043945321</v>
      </c>
      <c r="F5" s="104">
        <f t="shared" si="1"/>
        <v>124.58249664306641</v>
      </c>
      <c r="G5">
        <v>37.123237609863303</v>
      </c>
      <c r="H5">
        <v>31.145624160766602</v>
      </c>
      <c r="I5">
        <v>17521</v>
      </c>
      <c r="J5">
        <v>501</v>
      </c>
      <c r="K5">
        <v>17020</v>
      </c>
      <c r="L5">
        <v>0</v>
      </c>
      <c r="M5">
        <v>0</v>
      </c>
      <c r="N5">
        <v>501</v>
      </c>
      <c r="O5">
        <v>17020</v>
      </c>
      <c r="P5">
        <v>0</v>
      </c>
      <c r="Q5"/>
      <c r="R5"/>
      <c r="S5"/>
      <c r="T5"/>
      <c r="U5"/>
      <c r="V5"/>
      <c r="W5"/>
      <c r="X5">
        <v>4504.3525390625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5724.5489382563001</v>
      </c>
      <c r="AM5">
        <v>2853.0882770901399</v>
      </c>
      <c r="AN5">
        <v>2935.1955649871802</v>
      </c>
      <c r="AO5"/>
      <c r="AP5"/>
      <c r="AQ5"/>
      <c r="AR5"/>
      <c r="AS5">
        <v>35.656520843505902</v>
      </c>
      <c r="AT5">
        <v>32.606723785400398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>
      <c r="A6" t="s">
        <v>65</v>
      </c>
      <c r="B6" t="s">
        <v>146</v>
      </c>
      <c r="C6" t="s">
        <v>32</v>
      </c>
      <c r="D6" s="104">
        <v>0</v>
      </c>
      <c r="E6" s="104">
        <f t="shared" si="0"/>
        <v>0.78634774684905995</v>
      </c>
      <c r="F6" s="104">
        <f t="shared" si="1"/>
        <v>0</v>
      </c>
      <c r="G6">
        <v>0.19658693671226499</v>
      </c>
      <c r="H6">
        <v>0</v>
      </c>
      <c r="I6">
        <v>17931</v>
      </c>
      <c r="J6">
        <v>0</v>
      </c>
      <c r="K6">
        <v>17931</v>
      </c>
      <c r="L6">
        <v>0</v>
      </c>
      <c r="M6">
        <v>0</v>
      </c>
      <c r="N6">
        <v>314</v>
      </c>
      <c r="O6">
        <v>17617</v>
      </c>
      <c r="P6">
        <v>0</v>
      </c>
      <c r="Q6"/>
      <c r="R6"/>
      <c r="S6"/>
      <c r="T6"/>
      <c r="U6"/>
      <c r="V6"/>
      <c r="W6"/>
      <c r="X6">
        <v>8967.9248046875</v>
      </c>
      <c r="Y6"/>
      <c r="Z6"/>
      <c r="AA6" t="s">
        <v>220</v>
      </c>
      <c r="AB6"/>
      <c r="AC6"/>
      <c r="AD6"/>
      <c r="AE6"/>
      <c r="AF6"/>
      <c r="AG6"/>
      <c r="AH6"/>
      <c r="AI6"/>
      <c r="AJ6"/>
      <c r="AK6"/>
      <c r="AL6">
        <v>0</v>
      </c>
      <c r="AM6">
        <v>5724.2452765440303</v>
      </c>
      <c r="AN6">
        <v>5724.2452765440303</v>
      </c>
      <c r="AO6"/>
      <c r="AP6"/>
      <c r="AQ6"/>
      <c r="AR6"/>
      <c r="AS6">
        <v>8.9824862778186798E-2</v>
      </c>
      <c r="AT6">
        <v>0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>
      <c r="A7" t="s">
        <v>65</v>
      </c>
      <c r="B7" t="s">
        <v>146</v>
      </c>
      <c r="C7" t="s">
        <v>220</v>
      </c>
      <c r="D7" s="104">
        <v>83.13748168945321</v>
      </c>
      <c r="E7" s="104">
        <f t="shared" si="0"/>
        <v>92.342361450195199</v>
      </c>
      <c r="F7" s="104">
        <f t="shared" si="1"/>
        <v>73.950561523437599</v>
      </c>
      <c r="G7">
        <v>23.0855903625488</v>
      </c>
      <c r="H7">
        <v>18.4876403808594</v>
      </c>
      <c r="I7">
        <v>17931</v>
      </c>
      <c r="J7">
        <v>314</v>
      </c>
      <c r="K7">
        <v>17617</v>
      </c>
      <c r="L7">
        <v>0</v>
      </c>
      <c r="M7">
        <v>0</v>
      </c>
      <c r="N7">
        <v>314</v>
      </c>
      <c r="O7">
        <v>17617</v>
      </c>
      <c r="P7">
        <v>0</v>
      </c>
      <c r="Q7"/>
      <c r="R7"/>
      <c r="S7"/>
      <c r="T7"/>
      <c r="U7"/>
      <c r="V7"/>
      <c r="W7"/>
      <c r="X7">
        <v>4504.3525390625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5827.9658545232896</v>
      </c>
      <c r="AM7">
        <v>2665.9318120791499</v>
      </c>
      <c r="AN7">
        <v>2721.3039993150701</v>
      </c>
      <c r="AO7"/>
      <c r="AP7"/>
      <c r="AQ7"/>
      <c r="AR7"/>
      <c r="AS7">
        <v>21.957899093627901</v>
      </c>
      <c r="AT7">
        <v>19.612007141113299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>
      <c r="A8" t="s">
        <v>66</v>
      </c>
      <c r="B8" t="s">
        <v>147</v>
      </c>
      <c r="C8" t="s">
        <v>32</v>
      </c>
      <c r="D8" s="104">
        <v>0.26018757820129401</v>
      </c>
      <c r="E8" s="104">
        <f t="shared" si="0"/>
        <v>1.242785573005676</v>
      </c>
      <c r="F8" s="104">
        <f t="shared" si="1"/>
        <v>1.0927588678896439E-2</v>
      </c>
      <c r="G8">
        <v>0.31069639325141901</v>
      </c>
      <c r="H8">
        <v>2.7318971697241098E-3</v>
      </c>
      <c r="I8">
        <v>18087</v>
      </c>
      <c r="J8">
        <v>1</v>
      </c>
      <c r="K8">
        <v>18086</v>
      </c>
      <c r="L8">
        <v>0</v>
      </c>
      <c r="M8">
        <v>1</v>
      </c>
      <c r="N8">
        <v>339</v>
      </c>
      <c r="O8">
        <v>17747</v>
      </c>
      <c r="P8">
        <v>0</v>
      </c>
      <c r="Q8"/>
      <c r="R8"/>
      <c r="S8"/>
      <c r="T8"/>
      <c r="U8"/>
      <c r="V8"/>
      <c r="W8"/>
      <c r="X8">
        <v>8967.9248046875</v>
      </c>
      <c r="Y8"/>
      <c r="Z8"/>
      <c r="AA8" t="s">
        <v>220</v>
      </c>
      <c r="AB8">
        <v>2.9222017905705801E-3</v>
      </c>
      <c r="AC8"/>
      <c r="AD8"/>
      <c r="AE8">
        <v>9.8467747726664993E-3</v>
      </c>
      <c r="AF8">
        <v>0</v>
      </c>
      <c r="AG8">
        <v>0.29136874080097303</v>
      </c>
      <c r="AH8"/>
      <c r="AI8"/>
      <c r="AJ8">
        <v>0.97979670945750097</v>
      </c>
      <c r="AK8">
        <v>0</v>
      </c>
      <c r="AL8">
        <v>10419.7158203125</v>
      </c>
      <c r="AM8">
        <v>5611.03308619776</v>
      </c>
      <c r="AN8">
        <v>5611.2989502290402</v>
      </c>
      <c r="AO8"/>
      <c r="AP8"/>
      <c r="AQ8"/>
      <c r="AR8"/>
      <c r="AS8">
        <v>0.16190837323665599</v>
      </c>
      <c r="AT8">
        <v>1.7627352848649001E-2</v>
      </c>
      <c r="AU8"/>
      <c r="AV8"/>
      <c r="AW8"/>
      <c r="AX8"/>
      <c r="AY8"/>
      <c r="AZ8"/>
      <c r="BA8">
        <v>6.1669651551594399E-3</v>
      </c>
      <c r="BB8">
        <v>0</v>
      </c>
      <c r="BC8"/>
      <c r="BD8"/>
      <c r="BE8">
        <v>0.61395698669435494</v>
      </c>
      <c r="BF8">
        <v>0</v>
      </c>
    </row>
    <row r="9" spans="1:58">
      <c r="A9" t="s">
        <v>66</v>
      </c>
      <c r="B9" t="s">
        <v>147</v>
      </c>
      <c r="C9" t="s">
        <v>220</v>
      </c>
      <c r="D9" s="104">
        <v>89.03819580078121</v>
      </c>
      <c r="E9" s="104">
        <f t="shared" si="0"/>
        <v>98.526229858398395</v>
      </c>
      <c r="F9" s="104">
        <f t="shared" si="1"/>
        <v>79.569229125976406</v>
      </c>
      <c r="G9">
        <v>24.631557464599599</v>
      </c>
      <c r="H9">
        <v>19.892307281494102</v>
      </c>
      <c r="I9">
        <v>18087</v>
      </c>
      <c r="J9">
        <v>339</v>
      </c>
      <c r="K9">
        <v>17748</v>
      </c>
      <c r="L9">
        <v>0</v>
      </c>
      <c r="M9">
        <v>1</v>
      </c>
      <c r="N9">
        <v>339</v>
      </c>
      <c r="O9">
        <v>17747</v>
      </c>
      <c r="P9">
        <v>0</v>
      </c>
      <c r="Q9"/>
      <c r="R9"/>
      <c r="S9"/>
      <c r="T9"/>
      <c r="U9"/>
      <c r="V9"/>
      <c r="W9"/>
      <c r="X9">
        <v>4504.3525390625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5872.4128497188403</v>
      </c>
      <c r="AM9">
        <v>2595.1367868006901</v>
      </c>
      <c r="AN9">
        <v>2656.56193112143</v>
      </c>
      <c r="AO9"/>
      <c r="AP9"/>
      <c r="AQ9"/>
      <c r="AR9"/>
      <c r="AS9">
        <v>23.469158172607401</v>
      </c>
      <c r="AT9">
        <v>21.0511779785156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>
      <c r="A10" t="s">
        <v>67</v>
      </c>
      <c r="B10" t="s">
        <v>148</v>
      </c>
      <c r="C10" t="s">
        <v>32</v>
      </c>
      <c r="D10" s="104">
        <v>0</v>
      </c>
      <c r="E10" s="104">
        <f t="shared" si="0"/>
        <v>0.82283240556716797</v>
      </c>
      <c r="F10" s="104">
        <f t="shared" si="1"/>
        <v>0</v>
      </c>
      <c r="G10">
        <v>0.20570810139179199</v>
      </c>
      <c r="H10">
        <v>0</v>
      </c>
      <c r="I10">
        <v>17136</v>
      </c>
      <c r="J10">
        <v>0</v>
      </c>
      <c r="K10">
        <v>17136</v>
      </c>
      <c r="L10">
        <v>0</v>
      </c>
      <c r="M10">
        <v>0</v>
      </c>
      <c r="N10">
        <v>343</v>
      </c>
      <c r="O10">
        <v>16793</v>
      </c>
      <c r="P10">
        <v>0</v>
      </c>
      <c r="Q10"/>
      <c r="R10"/>
      <c r="S10"/>
      <c r="T10"/>
      <c r="U10"/>
      <c r="V10"/>
      <c r="W10"/>
      <c r="X10">
        <v>8967.9248046875</v>
      </c>
      <c r="Y10"/>
      <c r="Z10"/>
      <c r="AA10" t="s">
        <v>220</v>
      </c>
      <c r="AB10"/>
      <c r="AC10"/>
      <c r="AD10"/>
      <c r="AE10"/>
      <c r="AF10"/>
      <c r="AG10"/>
      <c r="AH10"/>
      <c r="AI10"/>
      <c r="AJ10"/>
      <c r="AK10"/>
      <c r="AL10">
        <v>0</v>
      </c>
      <c r="AM10">
        <v>5672.1570701848404</v>
      </c>
      <c r="AN10">
        <v>5672.1570701848404</v>
      </c>
      <c r="AO10"/>
      <c r="AP10"/>
      <c r="AQ10"/>
      <c r="AR10"/>
      <c r="AS10">
        <v>9.3992330133914906E-2</v>
      </c>
      <c r="AT10">
        <v>0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58">
      <c r="A11" t="s">
        <v>67</v>
      </c>
      <c r="B11" t="s">
        <v>148</v>
      </c>
      <c r="C11" t="s">
        <v>220</v>
      </c>
      <c r="D11" s="104">
        <v>95.150024414062599</v>
      </c>
      <c r="E11" s="104">
        <f t="shared" si="0"/>
        <v>105.2307205200196</v>
      </c>
      <c r="F11" s="104">
        <f t="shared" si="1"/>
        <v>85.090881347656406</v>
      </c>
      <c r="G11">
        <v>26.307680130004901</v>
      </c>
      <c r="H11">
        <v>21.272720336914102</v>
      </c>
      <c r="I11">
        <v>17136</v>
      </c>
      <c r="J11">
        <v>343</v>
      </c>
      <c r="K11">
        <v>16793</v>
      </c>
      <c r="L11">
        <v>0</v>
      </c>
      <c r="M11">
        <v>0</v>
      </c>
      <c r="N11">
        <v>343</v>
      </c>
      <c r="O11">
        <v>16793</v>
      </c>
      <c r="P11">
        <v>0</v>
      </c>
      <c r="Q11"/>
      <c r="R11"/>
      <c r="S11"/>
      <c r="T11"/>
      <c r="U11"/>
      <c r="V11"/>
      <c r="W11"/>
      <c r="X11">
        <v>4504.3525390625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5897.3445315347099</v>
      </c>
      <c r="AM11">
        <v>2628.2459640543798</v>
      </c>
      <c r="AN11">
        <v>2693.6813520472501</v>
      </c>
      <c r="AO11"/>
      <c r="AP11"/>
      <c r="AQ11"/>
      <c r="AR11"/>
      <c r="AS11">
        <v>25.072633743286101</v>
      </c>
      <c r="AT11">
        <v>22.503782272338899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>
      <c r="A12" t="s">
        <v>68</v>
      </c>
      <c r="B12" t="s">
        <v>149</v>
      </c>
      <c r="C12" t="s">
        <v>32</v>
      </c>
      <c r="D12" s="104">
        <v>0.53957262039184595</v>
      </c>
      <c r="E12" s="104">
        <f t="shared" si="0"/>
        <v>1.7284693717956561</v>
      </c>
      <c r="F12" s="104">
        <f t="shared" si="1"/>
        <v>8.17412734031676E-2</v>
      </c>
      <c r="G12">
        <v>0.43211734294891402</v>
      </c>
      <c r="H12">
        <v>2.04353183507919E-2</v>
      </c>
      <c r="I12">
        <v>17444</v>
      </c>
      <c r="J12">
        <v>2</v>
      </c>
      <c r="K12">
        <v>17442</v>
      </c>
      <c r="L12">
        <v>0</v>
      </c>
      <c r="M12">
        <v>2</v>
      </c>
      <c r="N12">
        <v>380</v>
      </c>
      <c r="O12">
        <v>17062</v>
      </c>
      <c r="P12">
        <v>0</v>
      </c>
      <c r="Q12"/>
      <c r="R12"/>
      <c r="S12"/>
      <c r="T12"/>
      <c r="U12"/>
      <c r="V12"/>
      <c r="W12"/>
      <c r="X12">
        <v>8967.9248046875</v>
      </c>
      <c r="Y12"/>
      <c r="Z12"/>
      <c r="AA12" t="s">
        <v>220</v>
      </c>
      <c r="AB12">
        <v>5.2059195341803196E-3</v>
      </c>
      <c r="AC12"/>
      <c r="AD12"/>
      <c r="AE12">
        <v>1.31671504789638E-2</v>
      </c>
      <c r="AF12">
        <v>0</v>
      </c>
      <c r="AG12">
        <v>0.51789582940307199</v>
      </c>
      <c r="AH12"/>
      <c r="AI12"/>
      <c r="AJ12">
        <v>1.3057941005773499</v>
      </c>
      <c r="AK12">
        <v>0</v>
      </c>
      <c r="AL12">
        <v>11176.447265625</v>
      </c>
      <c r="AM12">
        <v>5719.6723658007604</v>
      </c>
      <c r="AN12">
        <v>5720.2979992449</v>
      </c>
      <c r="AO12"/>
      <c r="AP12"/>
      <c r="AQ12"/>
      <c r="AR12"/>
      <c r="AS12">
        <v>0.25934579968452498</v>
      </c>
      <c r="AT12">
        <v>5.8541726320982E-2</v>
      </c>
      <c r="AU12"/>
      <c r="AV12"/>
      <c r="AW12"/>
      <c r="AX12"/>
      <c r="AY12"/>
      <c r="AZ12"/>
      <c r="BA12">
        <v>9.0899190880644291E-3</v>
      </c>
      <c r="BB12">
        <v>1.3219199802962101E-3</v>
      </c>
      <c r="BC12"/>
      <c r="BD12"/>
      <c r="BE12">
        <v>0.90228318796250595</v>
      </c>
      <c r="BF12">
        <v>0.13350847084363701</v>
      </c>
    </row>
    <row r="13" spans="1:58">
      <c r="A13" t="s">
        <v>68</v>
      </c>
      <c r="B13" t="s">
        <v>149</v>
      </c>
      <c r="C13" t="s">
        <v>220</v>
      </c>
      <c r="D13" s="104">
        <v>103.64597167968759</v>
      </c>
      <c r="E13" s="104">
        <f t="shared" si="0"/>
        <v>114.07891845703119</v>
      </c>
      <c r="F13" s="104">
        <f t="shared" si="1"/>
        <v>93.236106872558395</v>
      </c>
      <c r="G13">
        <v>28.519729614257798</v>
      </c>
      <c r="H13">
        <v>23.309026718139599</v>
      </c>
      <c r="I13">
        <v>17444</v>
      </c>
      <c r="J13">
        <v>380</v>
      </c>
      <c r="K13">
        <v>17064</v>
      </c>
      <c r="L13">
        <v>0</v>
      </c>
      <c r="M13">
        <v>2</v>
      </c>
      <c r="N13">
        <v>380</v>
      </c>
      <c r="O13">
        <v>17062</v>
      </c>
      <c r="P13">
        <v>0</v>
      </c>
      <c r="Q13"/>
      <c r="R13"/>
      <c r="S13"/>
      <c r="T13"/>
      <c r="U13"/>
      <c r="V13"/>
      <c r="W13"/>
      <c r="X13">
        <v>4504.3525390625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6016.6424804687504</v>
      </c>
      <c r="AM13">
        <v>2657.6655411789602</v>
      </c>
      <c r="AN13">
        <v>2730.8374763389002</v>
      </c>
      <c r="AO13"/>
      <c r="AP13"/>
      <c r="AQ13"/>
      <c r="AR13"/>
      <c r="AS13">
        <v>27.241502761840799</v>
      </c>
      <c r="AT13">
        <v>24.582984924316399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>
      <c r="A14" t="s">
        <v>69</v>
      </c>
      <c r="B14" t="s">
        <v>150</v>
      </c>
      <c r="C14" t="s">
        <v>32</v>
      </c>
      <c r="D14" s="104">
        <v>0.27049186229705802</v>
      </c>
      <c r="E14" s="104">
        <f t="shared" si="0"/>
        <v>1.292009472846984</v>
      </c>
      <c r="F14" s="104">
        <f t="shared" si="1"/>
        <v>1.1360345408320441E-2</v>
      </c>
      <c r="G14">
        <v>0.32300236821174599</v>
      </c>
      <c r="H14">
        <v>2.8400863520801102E-3</v>
      </c>
      <c r="I14">
        <v>17398</v>
      </c>
      <c r="J14">
        <v>1</v>
      </c>
      <c r="K14">
        <v>17397</v>
      </c>
      <c r="L14">
        <v>0</v>
      </c>
      <c r="M14">
        <v>1</v>
      </c>
      <c r="N14">
        <v>303</v>
      </c>
      <c r="O14">
        <v>17094</v>
      </c>
      <c r="P14">
        <v>0</v>
      </c>
      <c r="Q14"/>
      <c r="R14"/>
      <c r="S14"/>
      <c r="T14"/>
      <c r="U14"/>
      <c r="V14"/>
      <c r="W14"/>
      <c r="X14">
        <v>8967.9248046875</v>
      </c>
      <c r="Y14"/>
      <c r="Z14"/>
      <c r="AA14" t="s">
        <v>220</v>
      </c>
      <c r="AB14">
        <v>3.2716008799451202E-3</v>
      </c>
      <c r="AC14"/>
      <c r="AD14"/>
      <c r="AE14">
        <v>1.10250868834604E-2</v>
      </c>
      <c r="AF14">
        <v>0</v>
      </c>
      <c r="AG14">
        <v>0.326093241060116</v>
      </c>
      <c r="AH14"/>
      <c r="AI14"/>
      <c r="AJ14">
        <v>1.0963933674599</v>
      </c>
      <c r="AK14">
        <v>0</v>
      </c>
      <c r="AL14">
        <v>10412.498046875</v>
      </c>
      <c r="AM14">
        <v>5699.3305339467897</v>
      </c>
      <c r="AN14">
        <v>5699.6014367811904</v>
      </c>
      <c r="AO14"/>
      <c r="AP14"/>
      <c r="AQ14"/>
      <c r="AR14"/>
      <c r="AS14">
        <v>0.16832077503204301</v>
      </c>
      <c r="AT14">
        <v>1.8325440585613299E-2</v>
      </c>
      <c r="AU14"/>
      <c r="AV14"/>
      <c r="AW14"/>
      <c r="AX14"/>
      <c r="AY14"/>
      <c r="AZ14"/>
      <c r="BA14">
        <v>6.9048546248968697E-3</v>
      </c>
      <c r="BB14">
        <v>0</v>
      </c>
      <c r="BC14"/>
      <c r="BD14"/>
      <c r="BE14">
        <v>0.68705292006255603</v>
      </c>
      <c r="BF14">
        <v>0</v>
      </c>
    </row>
    <row r="15" spans="1:58">
      <c r="A15" t="s">
        <v>69</v>
      </c>
      <c r="B15" t="s">
        <v>150</v>
      </c>
      <c r="C15" t="s">
        <v>220</v>
      </c>
      <c r="D15" s="104">
        <v>82.678747558593798</v>
      </c>
      <c r="E15" s="104">
        <f t="shared" si="0"/>
        <v>91.997634887695199</v>
      </c>
      <c r="F15" s="104">
        <f t="shared" si="1"/>
        <v>73.378273010254006</v>
      </c>
      <c r="G15">
        <v>22.9994087219238</v>
      </c>
      <c r="H15">
        <v>18.344568252563501</v>
      </c>
      <c r="I15">
        <v>17398</v>
      </c>
      <c r="J15">
        <v>303</v>
      </c>
      <c r="K15">
        <v>17095</v>
      </c>
      <c r="L15">
        <v>0</v>
      </c>
      <c r="M15">
        <v>1</v>
      </c>
      <c r="N15">
        <v>303</v>
      </c>
      <c r="O15">
        <v>17094</v>
      </c>
      <c r="P15">
        <v>0</v>
      </c>
      <c r="Q15"/>
      <c r="R15"/>
      <c r="S15"/>
      <c r="T15"/>
      <c r="U15"/>
      <c r="V15"/>
      <c r="W15"/>
      <c r="X15">
        <v>4504.3525390625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5912.8278236515098</v>
      </c>
      <c r="AM15">
        <v>2649.8412476692702</v>
      </c>
      <c r="AN15">
        <v>2706.6687526998799</v>
      </c>
      <c r="AO15"/>
      <c r="AP15"/>
      <c r="AQ15"/>
      <c r="AR15"/>
      <c r="AS15">
        <v>21.857744216918899</v>
      </c>
      <c r="AT15">
        <v>19.4828281402588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>
      <c r="A16" t="s">
        <v>70</v>
      </c>
      <c r="B16" t="s">
        <v>7</v>
      </c>
      <c r="C16" t="s">
        <v>32</v>
      </c>
      <c r="D16" s="104">
        <v>0</v>
      </c>
      <c r="E16" s="104">
        <f t="shared" si="0"/>
        <v>0.79818958044052002</v>
      </c>
      <c r="F16" s="104">
        <f t="shared" si="1"/>
        <v>0</v>
      </c>
      <c r="G16">
        <v>0.19954739511013</v>
      </c>
      <c r="H16">
        <v>0</v>
      </c>
      <c r="I16">
        <v>17665</v>
      </c>
      <c r="J16">
        <v>0</v>
      </c>
      <c r="K16">
        <v>17665</v>
      </c>
      <c r="L16">
        <v>0</v>
      </c>
      <c r="M16">
        <v>0</v>
      </c>
      <c r="N16">
        <v>0</v>
      </c>
      <c r="O16">
        <v>17665</v>
      </c>
      <c r="P16">
        <v>0</v>
      </c>
      <c r="Q16"/>
      <c r="R16"/>
      <c r="S16"/>
      <c r="T16"/>
      <c r="U16"/>
      <c r="V16"/>
      <c r="W16"/>
      <c r="X16">
        <v>8967.9248046875</v>
      </c>
      <c r="Y16"/>
      <c r="Z16"/>
      <c r="AA16" t="s">
        <v>220</v>
      </c>
      <c r="AB16"/>
      <c r="AC16"/>
      <c r="AD16"/>
      <c r="AE16"/>
      <c r="AF16"/>
      <c r="AG16"/>
      <c r="AH16"/>
      <c r="AI16"/>
      <c r="AJ16"/>
      <c r="AK16"/>
      <c r="AL16">
        <v>0</v>
      </c>
      <c r="AM16">
        <v>5618.6783304015298</v>
      </c>
      <c r="AN16">
        <v>5618.6783304015198</v>
      </c>
      <c r="AO16"/>
      <c r="AP16"/>
      <c r="AQ16"/>
      <c r="AR16"/>
      <c r="AS16">
        <v>9.1177508234977694E-2</v>
      </c>
      <c r="AT16">
        <v>0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>
      <c r="A17" t="s">
        <v>70</v>
      </c>
      <c r="B17" t="s">
        <v>7</v>
      </c>
      <c r="C17" t="s">
        <v>220</v>
      </c>
      <c r="D17" s="104">
        <v>0</v>
      </c>
      <c r="E17" s="104">
        <f t="shared" si="0"/>
        <v>0.79818958044052002</v>
      </c>
      <c r="F17" s="104">
        <f t="shared" si="1"/>
        <v>0</v>
      </c>
      <c r="G17">
        <v>0.19954739511013</v>
      </c>
      <c r="H17">
        <v>0</v>
      </c>
      <c r="I17">
        <v>17665</v>
      </c>
      <c r="J17">
        <v>0</v>
      </c>
      <c r="K17">
        <v>17665</v>
      </c>
      <c r="L17">
        <v>0</v>
      </c>
      <c r="M17">
        <v>0</v>
      </c>
      <c r="N17">
        <v>0</v>
      </c>
      <c r="O17">
        <v>17665</v>
      </c>
      <c r="P17">
        <v>0</v>
      </c>
      <c r="Q17"/>
      <c r="R17"/>
      <c r="S17"/>
      <c r="T17"/>
      <c r="U17"/>
      <c r="V17"/>
      <c r="W17"/>
      <c r="X17">
        <v>4504.3525390625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0</v>
      </c>
      <c r="AM17">
        <v>2612.1113746174501</v>
      </c>
      <c r="AN17">
        <v>2612.1113746174601</v>
      </c>
      <c r="AO17"/>
      <c r="AP17"/>
      <c r="AQ17"/>
      <c r="AR17"/>
      <c r="AS17">
        <v>9.1177508234977694E-2</v>
      </c>
      <c r="AT17">
        <v>0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>
      <c r="A18" t="s">
        <v>222</v>
      </c>
      <c r="B18"/>
      <c r="C18" t="s">
        <v>216</v>
      </c>
      <c r="D18" s="104">
        <v>42608.881249999999</v>
      </c>
      <c r="E18" s="104">
        <f t="shared" si="0"/>
        <v>51489.68359375</v>
      </c>
      <c r="F18" s="104">
        <f t="shared" si="1"/>
        <v>37130.82421875</v>
      </c>
      <c r="G18">
        <v>12872.4208984375</v>
      </c>
      <c r="H18">
        <v>9282.7060546875</v>
      </c>
      <c r="I18">
        <v>17112</v>
      </c>
      <c r="J18">
        <v>17110</v>
      </c>
      <c r="K18">
        <v>2</v>
      </c>
      <c r="L18">
        <v>0</v>
      </c>
      <c r="M18">
        <v>17110</v>
      </c>
      <c r="N18">
        <v>0</v>
      </c>
      <c r="O18">
        <v>2</v>
      </c>
      <c r="P18">
        <v>0</v>
      </c>
      <c r="Q18"/>
      <c r="R18"/>
      <c r="S18"/>
      <c r="T18"/>
      <c r="U18"/>
      <c r="V18"/>
      <c r="W18"/>
      <c r="X18">
        <v>8967.9248046875</v>
      </c>
      <c r="Y18"/>
      <c r="Z18"/>
      <c r="AA18" t="s">
        <v>221</v>
      </c>
      <c r="AB18"/>
      <c r="AC18"/>
      <c r="AD18"/>
      <c r="AE18"/>
      <c r="AF18"/>
      <c r="AG18">
        <v>100</v>
      </c>
      <c r="AH18"/>
      <c r="AI18"/>
      <c r="AJ18">
        <v>100.000966918722</v>
      </c>
      <c r="AK18">
        <v>99.999033081278</v>
      </c>
      <c r="AL18">
        <v>10929.263686258</v>
      </c>
      <c r="AM18">
        <v>7073.27197265625</v>
      </c>
      <c r="AN18">
        <v>10928.813009339699</v>
      </c>
      <c r="AO18"/>
      <c r="AP18"/>
      <c r="AQ18"/>
      <c r="AR18"/>
      <c r="AS18">
        <v>11634.234375</v>
      </c>
      <c r="AT18">
        <v>9883.2490234375</v>
      </c>
      <c r="AU18"/>
      <c r="AV18"/>
      <c r="AW18"/>
      <c r="AX18"/>
      <c r="AY18"/>
      <c r="AZ18"/>
      <c r="BA18"/>
      <c r="BB18"/>
      <c r="BC18"/>
      <c r="BD18"/>
      <c r="BE18">
        <v>100.000441805344</v>
      </c>
      <c r="BF18">
        <v>99.999558194655705</v>
      </c>
    </row>
    <row r="19" spans="1:58">
      <c r="A19" t="s">
        <v>222</v>
      </c>
      <c r="B19"/>
      <c r="C19" t="s">
        <v>221</v>
      </c>
      <c r="D19" s="104">
        <v>0</v>
      </c>
      <c r="E19" s="104">
        <f t="shared" si="0"/>
        <v>0.82398653030395597</v>
      </c>
      <c r="F19" s="104">
        <f t="shared" si="1"/>
        <v>0</v>
      </c>
      <c r="G19">
        <v>0.20599663257598899</v>
      </c>
      <c r="H19">
        <v>0</v>
      </c>
      <c r="I19">
        <v>17112</v>
      </c>
      <c r="J19">
        <v>0</v>
      </c>
      <c r="K19">
        <v>17112</v>
      </c>
      <c r="L19">
        <v>0</v>
      </c>
      <c r="M19">
        <v>17110</v>
      </c>
      <c r="N19">
        <v>0</v>
      </c>
      <c r="O19">
        <v>2</v>
      </c>
      <c r="P19">
        <v>0</v>
      </c>
      <c r="Q19"/>
      <c r="R19"/>
      <c r="S19"/>
      <c r="T19"/>
      <c r="U19"/>
      <c r="V19"/>
      <c r="W19"/>
      <c r="X19">
        <v>4504.3525390625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0</v>
      </c>
      <c r="AM19">
        <v>3230.7899117418501</v>
      </c>
      <c r="AN19">
        <v>3230.7899117418501</v>
      </c>
      <c r="AO19"/>
      <c r="AP19"/>
      <c r="AQ19"/>
      <c r="AR19"/>
      <c r="AS19">
        <v>9.4124160706996904E-2</v>
      </c>
      <c r="AT19">
        <v>0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>
      <c r="A20" t="s">
        <v>223</v>
      </c>
      <c r="B20"/>
      <c r="C20" t="s">
        <v>216</v>
      </c>
      <c r="D20" s="104">
        <v>0</v>
      </c>
      <c r="E20" s="104">
        <f t="shared" si="0"/>
        <v>0.762490034103392</v>
      </c>
      <c r="F20" s="104">
        <f t="shared" si="1"/>
        <v>0</v>
      </c>
      <c r="G20">
        <v>0.190622508525848</v>
      </c>
      <c r="H20">
        <v>0</v>
      </c>
      <c r="I20">
        <v>18492</v>
      </c>
      <c r="J20">
        <v>0</v>
      </c>
      <c r="K20">
        <v>18492</v>
      </c>
      <c r="L20">
        <v>0</v>
      </c>
      <c r="M20">
        <v>0</v>
      </c>
      <c r="N20">
        <v>18477</v>
      </c>
      <c r="O20">
        <v>15</v>
      </c>
      <c r="P20">
        <v>0</v>
      </c>
      <c r="Q20"/>
      <c r="R20"/>
      <c r="S20"/>
      <c r="T20"/>
      <c r="U20"/>
      <c r="V20"/>
      <c r="W20"/>
      <c r="X20">
        <v>8967.9248046875</v>
      </c>
      <c r="Y20"/>
      <c r="Z20"/>
      <c r="AA20" t="s">
        <v>221</v>
      </c>
      <c r="AB20"/>
      <c r="AC20"/>
      <c r="AD20"/>
      <c r="AE20"/>
      <c r="AF20"/>
      <c r="AG20"/>
      <c r="AH20"/>
      <c r="AI20"/>
      <c r="AJ20"/>
      <c r="AK20"/>
      <c r="AL20">
        <v>0</v>
      </c>
      <c r="AM20">
        <v>5618.5205849414997</v>
      </c>
      <c r="AN20">
        <v>5618.5205849414997</v>
      </c>
      <c r="AO20"/>
      <c r="AP20"/>
      <c r="AQ20"/>
      <c r="AR20"/>
      <c r="AS20">
        <v>8.7099708616733607E-2</v>
      </c>
      <c r="AT20">
        <v>0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>
      <c r="A21" t="s">
        <v>223</v>
      </c>
      <c r="B21"/>
      <c r="C21" t="s">
        <v>221</v>
      </c>
      <c r="D21" s="104">
        <v>33491.96875</v>
      </c>
      <c r="E21" s="104">
        <f t="shared" si="0"/>
        <v>36108.15234375</v>
      </c>
      <c r="F21" s="104">
        <f t="shared" si="1"/>
        <v>31284.109375</v>
      </c>
      <c r="G21">
        <v>9027.0380859375</v>
      </c>
      <c r="H21">
        <v>7821.02734375</v>
      </c>
      <c r="I21">
        <v>18492</v>
      </c>
      <c r="J21">
        <v>18477</v>
      </c>
      <c r="K21">
        <v>15</v>
      </c>
      <c r="L21">
        <v>0</v>
      </c>
      <c r="M21">
        <v>0</v>
      </c>
      <c r="N21">
        <v>18477</v>
      </c>
      <c r="O21">
        <v>15</v>
      </c>
      <c r="P21">
        <v>0</v>
      </c>
      <c r="Q21"/>
      <c r="R21"/>
      <c r="S21"/>
      <c r="T21"/>
      <c r="U21"/>
      <c r="V21"/>
      <c r="W21"/>
      <c r="X21">
        <v>4504.3525390625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6017.7596356069398</v>
      </c>
      <c r="AM21">
        <v>2639.48611653646</v>
      </c>
      <c r="AN21">
        <v>6015.0193099100998</v>
      </c>
      <c r="AO21"/>
      <c r="AP21"/>
      <c r="AQ21"/>
      <c r="AR21"/>
      <c r="AS21">
        <v>8690.40234375</v>
      </c>
      <c r="AT21">
        <v>8081.7109375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>
      <c r="A22" t="s">
        <v>77</v>
      </c>
      <c r="B22" t="s">
        <v>144</v>
      </c>
      <c r="C22" t="s">
        <v>116</v>
      </c>
      <c r="D22" s="104">
        <v>77.229364013671798</v>
      </c>
      <c r="E22" s="104">
        <f t="shared" si="0"/>
        <v>85.962356567382798</v>
      </c>
      <c r="F22" s="104">
        <f t="shared" si="1"/>
        <v>68.512550354004006</v>
      </c>
      <c r="G22">
        <v>21.4905891418457</v>
      </c>
      <c r="H22">
        <v>17.128137588501001</v>
      </c>
      <c r="I22">
        <v>18492</v>
      </c>
      <c r="J22">
        <v>301</v>
      </c>
      <c r="K22">
        <v>18191</v>
      </c>
      <c r="L22">
        <v>0</v>
      </c>
      <c r="M22">
        <v>301</v>
      </c>
      <c r="N22">
        <v>1</v>
      </c>
      <c r="O22">
        <v>18190</v>
      </c>
      <c r="P22">
        <v>0</v>
      </c>
      <c r="Q22"/>
      <c r="R22"/>
      <c r="S22"/>
      <c r="T22"/>
      <c r="U22"/>
      <c r="V22"/>
      <c r="W22"/>
      <c r="X22">
        <v>8064.15087890625</v>
      </c>
      <c r="Y22"/>
      <c r="Z22"/>
      <c r="AA22" t="s">
        <v>224</v>
      </c>
      <c r="AB22">
        <v>303.46843744261798</v>
      </c>
      <c r="AC22"/>
      <c r="AD22"/>
      <c r="AE22">
        <v>1022.67000067152</v>
      </c>
      <c r="AF22">
        <v>0</v>
      </c>
      <c r="AG22">
        <v>99.671558730882097</v>
      </c>
      <c r="AH22"/>
      <c r="AI22"/>
      <c r="AJ22">
        <v>100.44738783212701</v>
      </c>
      <c r="AK22">
        <v>98.895729629637401</v>
      </c>
      <c r="AL22">
        <v>10043.1951632579</v>
      </c>
      <c r="AM22">
        <v>4390.0391480049202</v>
      </c>
      <c r="AN22">
        <v>4482.0573158932502</v>
      </c>
      <c r="AO22"/>
      <c r="AP22"/>
      <c r="AQ22"/>
      <c r="AR22"/>
      <c r="AS22">
        <v>20.420738220214801</v>
      </c>
      <c r="AT22">
        <v>18.1949977874756</v>
      </c>
      <c r="AU22"/>
      <c r="AV22"/>
      <c r="AW22"/>
      <c r="AX22"/>
      <c r="AY22"/>
      <c r="AZ22"/>
      <c r="BA22">
        <v>640.48518455724104</v>
      </c>
      <c r="BB22">
        <v>0</v>
      </c>
      <c r="BC22"/>
      <c r="BD22"/>
      <c r="BE22">
        <v>100.035111055274</v>
      </c>
      <c r="BF22">
        <v>99.308006406489895</v>
      </c>
    </row>
    <row r="23" spans="1:58">
      <c r="A23" t="s">
        <v>77</v>
      </c>
      <c r="B23" t="s">
        <v>144</v>
      </c>
      <c r="C23" t="s">
        <v>224</v>
      </c>
      <c r="D23" s="104">
        <v>0.254488945007324</v>
      </c>
      <c r="E23" s="104">
        <f t="shared" si="0"/>
        <v>1.2155632972717281</v>
      </c>
      <c r="F23" s="104">
        <f t="shared" si="1"/>
        <v>1.068825833499432E-2</v>
      </c>
      <c r="G23">
        <v>0.30389082431793202</v>
      </c>
      <c r="H23">
        <v>2.6720645837485799E-3</v>
      </c>
      <c r="I23">
        <v>18492</v>
      </c>
      <c r="J23">
        <v>1</v>
      </c>
      <c r="K23">
        <v>18491</v>
      </c>
      <c r="L23">
        <v>0</v>
      </c>
      <c r="M23">
        <v>301</v>
      </c>
      <c r="N23">
        <v>1</v>
      </c>
      <c r="O23">
        <v>18190</v>
      </c>
      <c r="P23">
        <v>0</v>
      </c>
      <c r="Q23"/>
      <c r="R23"/>
      <c r="S23"/>
      <c r="T23"/>
      <c r="U23"/>
      <c r="V23"/>
      <c r="W23"/>
      <c r="X23">
        <v>6106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6481.34912109375</v>
      </c>
      <c r="AM23">
        <v>4487.1704812423504</v>
      </c>
      <c r="AN23">
        <v>4487.27832131588</v>
      </c>
      <c r="AO23"/>
      <c r="AP23"/>
      <c r="AQ23"/>
      <c r="AR23"/>
      <c r="AS23">
        <v>0.15836212038993799</v>
      </c>
      <c r="AT23">
        <v>1.7241286113858199E-2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>
      <c r="A24" t="s">
        <v>78</v>
      </c>
      <c r="B24" t="s">
        <v>145</v>
      </c>
      <c r="C24" t="s">
        <v>116</v>
      </c>
      <c r="D24" s="104">
        <v>59.151843261718795</v>
      </c>
      <c r="E24" s="104">
        <f t="shared" si="0"/>
        <v>66.836318969726406</v>
      </c>
      <c r="F24" s="104">
        <f t="shared" si="1"/>
        <v>51.47989654541</v>
      </c>
      <c r="G24">
        <v>16.709079742431602</v>
      </c>
      <c r="H24">
        <v>12.8699741363525</v>
      </c>
      <c r="I24">
        <v>18253</v>
      </c>
      <c r="J24">
        <v>228</v>
      </c>
      <c r="K24">
        <v>18025</v>
      </c>
      <c r="L24">
        <v>4</v>
      </c>
      <c r="M24">
        <v>224</v>
      </c>
      <c r="N24">
        <v>1</v>
      </c>
      <c r="O24">
        <v>18024</v>
      </c>
      <c r="P24">
        <v>0.2570412398861</v>
      </c>
      <c r="Q24"/>
      <c r="R24"/>
      <c r="S24"/>
      <c r="T24"/>
      <c r="U24"/>
      <c r="V24"/>
      <c r="W24"/>
      <c r="X24">
        <v>8064.15087890625</v>
      </c>
      <c r="Y24"/>
      <c r="Z24"/>
      <c r="AA24" t="s">
        <v>224</v>
      </c>
      <c r="AB24">
        <v>45.880903101916303</v>
      </c>
      <c r="AC24"/>
      <c r="AD24"/>
      <c r="AE24">
        <v>88.095580904395604</v>
      </c>
      <c r="AF24">
        <v>3.6662252994369799</v>
      </c>
      <c r="AG24">
        <v>97.866935289565404</v>
      </c>
      <c r="AH24"/>
      <c r="AI24"/>
      <c r="AJ24">
        <v>99.787688379306005</v>
      </c>
      <c r="AK24">
        <v>95.946182199824904</v>
      </c>
      <c r="AL24">
        <v>10004.0127766927</v>
      </c>
      <c r="AM24">
        <v>4873.1053165769099</v>
      </c>
      <c r="AN24">
        <v>4937.1959811748702</v>
      </c>
      <c r="AO24"/>
      <c r="AP24"/>
      <c r="AQ24"/>
      <c r="AR24"/>
      <c r="AS24">
        <v>15.767731666564901</v>
      </c>
      <c r="AT24">
        <v>13.8090057373047</v>
      </c>
      <c r="AU24"/>
      <c r="AV24"/>
      <c r="AW24"/>
      <c r="AX24"/>
      <c r="AY24"/>
      <c r="AZ24"/>
      <c r="BA24">
        <v>66.975367029530304</v>
      </c>
      <c r="BB24">
        <v>24.786439174302298</v>
      </c>
      <c r="BC24"/>
      <c r="BD24"/>
      <c r="BE24">
        <v>98.826726027634393</v>
      </c>
      <c r="BF24">
        <v>96.907144551496501</v>
      </c>
    </row>
    <row r="25" spans="1:58">
      <c r="A25" t="s">
        <v>78</v>
      </c>
      <c r="B25" t="s">
        <v>145</v>
      </c>
      <c r="C25" t="s">
        <v>224</v>
      </c>
      <c r="D25" s="104">
        <v>1.2892475128173819</v>
      </c>
      <c r="E25" s="104">
        <f t="shared" si="0"/>
        <v>2.8019850254058838</v>
      </c>
      <c r="F25" s="104">
        <f t="shared" si="1"/>
        <v>0.45325917005538802</v>
      </c>
      <c r="G25">
        <v>0.70049625635147095</v>
      </c>
      <c r="H25">
        <v>0.113314792513847</v>
      </c>
      <c r="I25">
        <v>18253</v>
      </c>
      <c r="J25">
        <v>5</v>
      </c>
      <c r="K25">
        <v>18248</v>
      </c>
      <c r="L25">
        <v>4</v>
      </c>
      <c r="M25">
        <v>224</v>
      </c>
      <c r="N25">
        <v>1</v>
      </c>
      <c r="O25">
        <v>18024</v>
      </c>
      <c r="P25">
        <v>0.2570412398861</v>
      </c>
      <c r="Q25"/>
      <c r="R25"/>
      <c r="S25"/>
      <c r="T25"/>
      <c r="U25"/>
      <c r="V25"/>
      <c r="W25"/>
      <c r="X25">
        <v>6106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6282.3192382812504</v>
      </c>
      <c r="AM25">
        <v>4786.5966315764899</v>
      </c>
      <c r="AN25">
        <v>4787.0063512408597</v>
      </c>
      <c r="AO25"/>
      <c r="AP25"/>
      <c r="AQ25"/>
      <c r="AR25"/>
      <c r="AS25">
        <v>0.49091616272926297</v>
      </c>
      <c r="AT25">
        <v>0.197631165385246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>
      <c r="A26" t="s">
        <v>79</v>
      </c>
      <c r="B26" t="s">
        <v>146</v>
      </c>
      <c r="C26" t="s">
        <v>116</v>
      </c>
      <c r="D26" s="104">
        <v>34.155865478515601</v>
      </c>
      <c r="E26" s="104">
        <f t="shared" si="0"/>
        <v>40.296764373779197</v>
      </c>
      <c r="F26" s="104">
        <f t="shared" si="1"/>
        <v>28.02296447753908</v>
      </c>
      <c r="G26">
        <v>10.074191093444799</v>
      </c>
      <c r="H26">
        <v>7.0057411193847701</v>
      </c>
      <c r="I26">
        <v>16455</v>
      </c>
      <c r="J26">
        <v>119</v>
      </c>
      <c r="K26">
        <v>16336</v>
      </c>
      <c r="L26">
        <v>0</v>
      </c>
      <c r="M26">
        <v>119</v>
      </c>
      <c r="N26">
        <v>0</v>
      </c>
      <c r="O26">
        <v>16336</v>
      </c>
      <c r="P26">
        <v>0</v>
      </c>
      <c r="Q26"/>
      <c r="R26"/>
      <c r="S26"/>
      <c r="T26"/>
      <c r="U26"/>
      <c r="V26"/>
      <c r="W26"/>
      <c r="X26">
        <v>8064.15087890625</v>
      </c>
      <c r="Y26"/>
      <c r="Z26"/>
      <c r="AA26" t="s">
        <v>224</v>
      </c>
      <c r="AB26"/>
      <c r="AC26"/>
      <c r="AD26"/>
      <c r="AE26"/>
      <c r="AF26"/>
      <c r="AG26">
        <v>100</v>
      </c>
      <c r="AH26"/>
      <c r="AI26"/>
      <c r="AJ26">
        <v>101.254380407298</v>
      </c>
      <c r="AK26">
        <v>98.745619592701601</v>
      </c>
      <c r="AL26">
        <v>10118.426404936999</v>
      </c>
      <c r="AM26">
        <v>4354.2601055328296</v>
      </c>
      <c r="AN26">
        <v>4395.9456594452804</v>
      </c>
      <c r="AO26"/>
      <c r="AP26"/>
      <c r="AQ26"/>
      <c r="AR26"/>
      <c r="AS26">
        <v>9.3219928741455096</v>
      </c>
      <c r="AT26">
        <v>7.7564587593078604</v>
      </c>
      <c r="AU26"/>
      <c r="AV26"/>
      <c r="AW26"/>
      <c r="AX26"/>
      <c r="AY26"/>
      <c r="AZ26"/>
      <c r="BA26"/>
      <c r="BB26"/>
      <c r="BC26"/>
      <c r="BD26"/>
      <c r="BE26">
        <v>100.57315146689901</v>
      </c>
      <c r="BF26">
        <v>99.426848533101506</v>
      </c>
    </row>
    <row r="27" spans="1:58">
      <c r="A27" t="s">
        <v>79</v>
      </c>
      <c r="B27" t="s">
        <v>146</v>
      </c>
      <c r="C27" t="s">
        <v>224</v>
      </c>
      <c r="D27" s="104">
        <v>0</v>
      </c>
      <c r="E27" s="104">
        <f t="shared" si="0"/>
        <v>0.85688894987106401</v>
      </c>
      <c r="F27" s="104">
        <f t="shared" si="1"/>
        <v>0</v>
      </c>
      <c r="G27">
        <v>0.214222237467766</v>
      </c>
      <c r="H27">
        <v>0</v>
      </c>
      <c r="I27">
        <v>16455</v>
      </c>
      <c r="J27">
        <v>0</v>
      </c>
      <c r="K27">
        <v>16455</v>
      </c>
      <c r="L27">
        <v>0</v>
      </c>
      <c r="M27">
        <v>119</v>
      </c>
      <c r="N27">
        <v>0</v>
      </c>
      <c r="O27">
        <v>16336</v>
      </c>
      <c r="P27">
        <v>0</v>
      </c>
      <c r="Q27"/>
      <c r="R27"/>
      <c r="S27"/>
      <c r="T27"/>
      <c r="U27"/>
      <c r="V27"/>
      <c r="W27"/>
      <c r="X27">
        <v>6106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0</v>
      </c>
      <c r="AM27">
        <v>4464.7559592716198</v>
      </c>
      <c r="AN27">
        <v>4464.7559592716398</v>
      </c>
      <c r="AO27"/>
      <c r="AP27"/>
      <c r="AQ27"/>
      <c r="AR27"/>
      <c r="AS27">
        <v>9.7882419824600206E-2</v>
      </c>
      <c r="AT27">
        <v>0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>
      <c r="A28" t="s">
        <v>80</v>
      </c>
      <c r="B28" t="s">
        <v>147</v>
      </c>
      <c r="C28" t="s">
        <v>116</v>
      </c>
      <c r="D28" s="104">
        <v>39.7763671875</v>
      </c>
      <c r="E28" s="104">
        <f t="shared" si="0"/>
        <v>46.104160308837997</v>
      </c>
      <c r="F28" s="104">
        <f t="shared" si="1"/>
        <v>33.457065582275398</v>
      </c>
      <c r="G28">
        <v>11.526040077209499</v>
      </c>
      <c r="H28">
        <v>8.3642663955688494</v>
      </c>
      <c r="I28">
        <v>18059</v>
      </c>
      <c r="J28">
        <v>152</v>
      </c>
      <c r="K28">
        <v>17907</v>
      </c>
      <c r="L28">
        <v>0</v>
      </c>
      <c r="M28">
        <v>152</v>
      </c>
      <c r="N28">
        <v>1</v>
      </c>
      <c r="O28">
        <v>17906</v>
      </c>
      <c r="P28">
        <v>0</v>
      </c>
      <c r="Q28"/>
      <c r="R28"/>
      <c r="S28"/>
      <c r="T28"/>
      <c r="U28"/>
      <c r="V28"/>
      <c r="W28"/>
      <c r="X28">
        <v>8064.15087890625</v>
      </c>
      <c r="Y28"/>
      <c r="Z28"/>
      <c r="AA28" t="s">
        <v>224</v>
      </c>
      <c r="AB28">
        <v>152.63906711620999</v>
      </c>
      <c r="AC28"/>
      <c r="AD28"/>
      <c r="AE28">
        <v>514.78783038660004</v>
      </c>
      <c r="AF28">
        <v>0</v>
      </c>
      <c r="AG28">
        <v>99.349123879251593</v>
      </c>
      <c r="AH28"/>
      <c r="AI28"/>
      <c r="AJ28">
        <v>100.883329902469</v>
      </c>
      <c r="AK28">
        <v>97.814917856033802</v>
      </c>
      <c r="AL28">
        <v>10114.6415308902</v>
      </c>
      <c r="AM28">
        <v>4203.96578519181</v>
      </c>
      <c r="AN28">
        <v>4253.7150909865204</v>
      </c>
      <c r="AO28"/>
      <c r="AP28"/>
      <c r="AQ28"/>
      <c r="AR28"/>
      <c r="AS28">
        <v>10.7509422302246</v>
      </c>
      <c r="AT28">
        <v>9.1377925872802699</v>
      </c>
      <c r="AU28"/>
      <c r="AV28"/>
      <c r="AW28"/>
      <c r="AX28"/>
      <c r="AY28"/>
      <c r="AZ28"/>
      <c r="BA28">
        <v>322.37618036799199</v>
      </c>
      <c r="BB28">
        <v>0</v>
      </c>
      <c r="BC28"/>
      <c r="BD28"/>
      <c r="BE28">
        <v>100.068197718308</v>
      </c>
      <c r="BF28">
        <v>98.630050040194902</v>
      </c>
    </row>
    <row r="29" spans="1:58">
      <c r="A29" t="s">
        <v>80</v>
      </c>
      <c r="B29" t="s">
        <v>147</v>
      </c>
      <c r="C29" t="s">
        <v>224</v>
      </c>
      <c r="D29" s="104">
        <v>0.26059100627899201</v>
      </c>
      <c r="E29" s="104">
        <f t="shared" si="0"/>
        <v>1.244712710380556</v>
      </c>
      <c r="F29" s="104">
        <f t="shared" si="1"/>
        <v>1.094453036785124E-2</v>
      </c>
      <c r="G29">
        <v>0.31117817759513899</v>
      </c>
      <c r="H29">
        <v>2.73613259196281E-3</v>
      </c>
      <c r="I29">
        <v>18059</v>
      </c>
      <c r="J29">
        <v>1</v>
      </c>
      <c r="K29">
        <v>18058</v>
      </c>
      <c r="L29">
        <v>0</v>
      </c>
      <c r="M29">
        <v>152</v>
      </c>
      <c r="N29">
        <v>1</v>
      </c>
      <c r="O29">
        <v>17906</v>
      </c>
      <c r="P29">
        <v>0</v>
      </c>
      <c r="Q29"/>
      <c r="R29"/>
      <c r="S29"/>
      <c r="T29"/>
      <c r="U29"/>
      <c r="V29"/>
      <c r="W29"/>
      <c r="X29">
        <v>6106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6942.47998046875</v>
      </c>
      <c r="AM29">
        <v>4392.0690358519296</v>
      </c>
      <c r="AN29">
        <v>4392.2102624394602</v>
      </c>
      <c r="AO29"/>
      <c r="AP29"/>
      <c r="AQ29"/>
      <c r="AR29"/>
      <c r="AS29">
        <v>0.162159442901611</v>
      </c>
      <c r="AT29">
        <v>1.7654683440923701E-2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>
      <c r="A30" t="s">
        <v>81</v>
      </c>
      <c r="B30" t="s">
        <v>148</v>
      </c>
      <c r="C30" t="s">
        <v>116</v>
      </c>
      <c r="D30" s="104">
        <v>48.811764526367199</v>
      </c>
      <c r="E30" s="104">
        <f t="shared" si="0"/>
        <v>56.243175506591598</v>
      </c>
      <c r="F30" s="104">
        <f t="shared" si="1"/>
        <v>41.392066955566399</v>
      </c>
      <c r="G30">
        <v>14.060793876647899</v>
      </c>
      <c r="H30">
        <v>10.3480167388916</v>
      </c>
      <c r="I30">
        <v>16087</v>
      </c>
      <c r="J30">
        <v>166</v>
      </c>
      <c r="K30">
        <v>15921</v>
      </c>
      <c r="L30">
        <v>0</v>
      </c>
      <c r="M30">
        <v>166</v>
      </c>
      <c r="N30">
        <v>0</v>
      </c>
      <c r="O30">
        <v>15921</v>
      </c>
      <c r="P30">
        <v>0</v>
      </c>
      <c r="Q30"/>
      <c r="R30"/>
      <c r="S30"/>
      <c r="T30"/>
      <c r="U30"/>
      <c r="V30"/>
      <c r="W30"/>
      <c r="X30">
        <v>8064.15087890625</v>
      </c>
      <c r="Y30"/>
      <c r="Z30"/>
      <c r="AA30" t="s">
        <v>224</v>
      </c>
      <c r="AB30"/>
      <c r="AC30"/>
      <c r="AD30"/>
      <c r="AE30"/>
      <c r="AF30"/>
      <c r="AG30">
        <v>100</v>
      </c>
      <c r="AH30"/>
      <c r="AI30"/>
      <c r="AJ30">
        <v>100.897829285336</v>
      </c>
      <c r="AK30">
        <v>99.1021707146637</v>
      </c>
      <c r="AL30">
        <v>10038.134353821501</v>
      </c>
      <c r="AM30">
        <v>4172.6546370709502</v>
      </c>
      <c r="AN30">
        <v>4233.17988310694</v>
      </c>
      <c r="AO30"/>
      <c r="AP30"/>
      <c r="AQ30"/>
      <c r="AR30"/>
      <c r="AS30">
        <v>13.1504583358765</v>
      </c>
      <c r="AT30">
        <v>11.2561855316162</v>
      </c>
      <c r="AU30"/>
      <c r="AV30"/>
      <c r="AW30"/>
      <c r="AX30"/>
      <c r="AY30"/>
      <c r="AZ30"/>
      <c r="BA30"/>
      <c r="BB30"/>
      <c r="BC30"/>
      <c r="BD30"/>
      <c r="BE30">
        <v>100.41023566656401</v>
      </c>
      <c r="BF30">
        <v>99.589764333435596</v>
      </c>
    </row>
    <row r="31" spans="1:58">
      <c r="A31" t="s">
        <v>81</v>
      </c>
      <c r="B31" t="s">
        <v>148</v>
      </c>
      <c r="C31" t="s">
        <v>224</v>
      </c>
      <c r="D31" s="104">
        <v>0</v>
      </c>
      <c r="E31" s="104">
        <f t="shared" si="0"/>
        <v>0.876492619514464</v>
      </c>
      <c r="F31" s="104">
        <f t="shared" si="1"/>
        <v>0</v>
      </c>
      <c r="G31">
        <v>0.219123154878616</v>
      </c>
      <c r="H31">
        <v>0</v>
      </c>
      <c r="I31">
        <v>16087</v>
      </c>
      <c r="J31">
        <v>0</v>
      </c>
      <c r="K31">
        <v>16087</v>
      </c>
      <c r="L31">
        <v>0</v>
      </c>
      <c r="M31">
        <v>166</v>
      </c>
      <c r="N31">
        <v>0</v>
      </c>
      <c r="O31">
        <v>15921</v>
      </c>
      <c r="P31">
        <v>0</v>
      </c>
      <c r="Q31"/>
      <c r="R31"/>
      <c r="S31"/>
      <c r="T31"/>
      <c r="U31"/>
      <c r="V31"/>
      <c r="W31"/>
      <c r="X31">
        <v>6106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0</v>
      </c>
      <c r="AM31">
        <v>4358.7197693140497</v>
      </c>
      <c r="AN31">
        <v>4358.7197693140297</v>
      </c>
      <c r="AO31"/>
      <c r="AP31"/>
      <c r="AQ31"/>
      <c r="AR31"/>
      <c r="AS31">
        <v>0.100121632218361</v>
      </c>
      <c r="AT31">
        <v>0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>
      <c r="A32" t="s">
        <v>82</v>
      </c>
      <c r="B32" t="s">
        <v>149</v>
      </c>
      <c r="C32" t="s">
        <v>116</v>
      </c>
      <c r="D32" s="104">
        <v>46.564630126953197</v>
      </c>
      <c r="E32" s="104">
        <f t="shared" si="0"/>
        <v>53.5904121398924</v>
      </c>
      <c r="F32" s="104">
        <f t="shared" si="1"/>
        <v>39.54932022094728</v>
      </c>
      <c r="G32">
        <v>13.3976030349731</v>
      </c>
      <c r="H32">
        <v>9.88733005523682</v>
      </c>
      <c r="I32">
        <v>17164</v>
      </c>
      <c r="J32">
        <v>169</v>
      </c>
      <c r="K32">
        <v>16995</v>
      </c>
      <c r="L32">
        <v>0</v>
      </c>
      <c r="M32">
        <v>169</v>
      </c>
      <c r="N32">
        <v>3</v>
      </c>
      <c r="O32">
        <v>16992</v>
      </c>
      <c r="P32">
        <v>0</v>
      </c>
      <c r="Q32"/>
      <c r="R32"/>
      <c r="S32"/>
      <c r="T32"/>
      <c r="U32"/>
      <c r="V32"/>
      <c r="W32"/>
      <c r="X32">
        <v>8064.15087890625</v>
      </c>
      <c r="Y32"/>
      <c r="Z32"/>
      <c r="AA32" t="s">
        <v>224</v>
      </c>
      <c r="AB32">
        <v>56.607549839073599</v>
      </c>
      <c r="AC32"/>
      <c r="AD32"/>
      <c r="AE32">
        <v>125.446945772134</v>
      </c>
      <c r="AF32">
        <v>0</v>
      </c>
      <c r="AG32">
        <v>98.264116417390596</v>
      </c>
      <c r="AH32"/>
      <c r="AI32"/>
      <c r="AJ32">
        <v>100.338448298728</v>
      </c>
      <c r="AK32">
        <v>96.189784536052798</v>
      </c>
      <c r="AL32">
        <v>10155.5464069434</v>
      </c>
      <c r="AM32">
        <v>4206.9111332003704</v>
      </c>
      <c r="AN32">
        <v>4265.4825245579996</v>
      </c>
      <c r="AO32"/>
      <c r="AP32"/>
      <c r="AQ32"/>
      <c r="AR32"/>
      <c r="AS32">
        <v>12.5369758605957</v>
      </c>
      <c r="AT32">
        <v>10.746020317077599</v>
      </c>
      <c r="AU32"/>
      <c r="AV32"/>
      <c r="AW32"/>
      <c r="AX32"/>
      <c r="AY32"/>
      <c r="AZ32"/>
      <c r="BA32">
        <v>90.638456949033696</v>
      </c>
      <c r="BB32">
        <v>22.576642729113502</v>
      </c>
      <c r="BC32"/>
      <c r="BD32"/>
      <c r="BE32">
        <v>99.289566955011196</v>
      </c>
      <c r="BF32">
        <v>97.238665879769997</v>
      </c>
    </row>
    <row r="33" spans="1:58">
      <c r="A33" t="s">
        <v>82</v>
      </c>
      <c r="B33" t="s">
        <v>149</v>
      </c>
      <c r="C33" t="s">
        <v>224</v>
      </c>
      <c r="D33" s="104">
        <v>0.82258691787719795</v>
      </c>
      <c r="E33" s="104">
        <f t="shared" si="0"/>
        <v>2.1804440021514879</v>
      </c>
      <c r="F33" s="104">
        <f t="shared" si="1"/>
        <v>0.19521427154540999</v>
      </c>
      <c r="G33">
        <v>0.54511100053787198</v>
      </c>
      <c r="H33">
        <v>4.8803567886352497E-2</v>
      </c>
      <c r="I33">
        <v>17164</v>
      </c>
      <c r="J33">
        <v>3</v>
      </c>
      <c r="K33">
        <v>17161</v>
      </c>
      <c r="L33">
        <v>0</v>
      </c>
      <c r="M33">
        <v>169</v>
      </c>
      <c r="N33">
        <v>3</v>
      </c>
      <c r="O33">
        <v>16992</v>
      </c>
      <c r="P33">
        <v>0</v>
      </c>
      <c r="Q33"/>
      <c r="R33"/>
      <c r="S33"/>
      <c r="T33"/>
      <c r="U33"/>
      <c r="V33"/>
      <c r="W33"/>
      <c r="X33">
        <v>6106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6987.0047200520803</v>
      </c>
      <c r="AM33">
        <v>4399.9575951592196</v>
      </c>
      <c r="AN33">
        <v>4400.4097707228902</v>
      </c>
      <c r="AO33"/>
      <c r="AP33"/>
      <c r="AQ33"/>
      <c r="AR33"/>
      <c r="AS33">
        <v>0.35208910703659102</v>
      </c>
      <c r="AT33">
        <v>0.106863252818584</v>
      </c>
      <c r="AU33"/>
      <c r="AV33"/>
      <c r="AW33"/>
      <c r="AX33"/>
      <c r="AY33"/>
      <c r="AZ33"/>
      <c r="BA33"/>
      <c r="BB33"/>
      <c r="BC33"/>
      <c r="BD33"/>
      <c r="BE33"/>
      <c r="BF33"/>
    </row>
    <row r="34" spans="1:58">
      <c r="A34" t="s">
        <v>83</v>
      </c>
      <c r="B34" t="s">
        <v>150</v>
      </c>
      <c r="C34" t="s">
        <v>116</v>
      </c>
      <c r="D34" s="104">
        <v>39.940060424804599</v>
      </c>
      <c r="E34" s="104">
        <f t="shared" si="0"/>
        <v>46.379268646240398</v>
      </c>
      <c r="F34" s="104">
        <f t="shared" si="1"/>
        <v>33.509651184082038</v>
      </c>
      <c r="G34">
        <v>11.594817161560099</v>
      </c>
      <c r="H34">
        <v>8.3774127960205096</v>
      </c>
      <c r="I34">
        <v>17512</v>
      </c>
      <c r="J34">
        <v>148</v>
      </c>
      <c r="K34">
        <v>17364</v>
      </c>
      <c r="L34">
        <v>0</v>
      </c>
      <c r="M34">
        <v>148</v>
      </c>
      <c r="N34">
        <v>0</v>
      </c>
      <c r="O34">
        <v>17364</v>
      </c>
      <c r="P34">
        <v>0</v>
      </c>
      <c r="Q34"/>
      <c r="R34"/>
      <c r="S34"/>
      <c r="T34"/>
      <c r="U34"/>
      <c r="V34"/>
      <c r="W34"/>
      <c r="X34">
        <v>8064.15087890625</v>
      </c>
      <c r="Y34"/>
      <c r="Z34"/>
      <c r="AA34" t="s">
        <v>224</v>
      </c>
      <c r="AB34"/>
      <c r="AC34"/>
      <c r="AD34"/>
      <c r="AE34"/>
      <c r="AF34"/>
      <c r="AG34">
        <v>100</v>
      </c>
      <c r="AH34"/>
      <c r="AI34"/>
      <c r="AJ34">
        <v>101.00796534449699</v>
      </c>
      <c r="AK34">
        <v>98.992034655503502</v>
      </c>
      <c r="AL34">
        <v>10051.0711570946</v>
      </c>
      <c r="AM34">
        <v>4191.20671086113</v>
      </c>
      <c r="AN34">
        <v>4240.7304624624703</v>
      </c>
      <c r="AO34"/>
      <c r="AP34"/>
      <c r="AQ34"/>
      <c r="AR34"/>
      <c r="AS34">
        <v>10.8060665130615</v>
      </c>
      <c r="AT34">
        <v>9.1645355224609393</v>
      </c>
      <c r="AU34"/>
      <c r="AV34"/>
      <c r="AW34"/>
      <c r="AX34"/>
      <c r="AY34"/>
      <c r="AZ34"/>
      <c r="BA34"/>
      <c r="BB34"/>
      <c r="BC34"/>
      <c r="BD34"/>
      <c r="BE34">
        <v>100.460560850395</v>
      </c>
      <c r="BF34">
        <v>99.539439149604604</v>
      </c>
    </row>
    <row r="35" spans="1:58">
      <c r="A35" t="s">
        <v>83</v>
      </c>
      <c r="B35" t="s">
        <v>150</v>
      </c>
      <c r="C35" t="s">
        <v>224</v>
      </c>
      <c r="D35" s="104">
        <v>0</v>
      </c>
      <c r="E35" s="104">
        <f t="shared" si="0"/>
        <v>0.80516391992568803</v>
      </c>
      <c r="F35" s="104">
        <f t="shared" si="1"/>
        <v>0</v>
      </c>
      <c r="G35">
        <v>0.20129097998142201</v>
      </c>
      <c r="H35">
        <v>0</v>
      </c>
      <c r="I35">
        <v>17512</v>
      </c>
      <c r="J35">
        <v>0</v>
      </c>
      <c r="K35">
        <v>17512</v>
      </c>
      <c r="L35">
        <v>0</v>
      </c>
      <c r="M35">
        <v>148</v>
      </c>
      <c r="N35">
        <v>0</v>
      </c>
      <c r="O35">
        <v>17364</v>
      </c>
      <c r="P35">
        <v>0</v>
      </c>
      <c r="Q35"/>
      <c r="R35"/>
      <c r="S35"/>
      <c r="T35"/>
      <c r="U35"/>
      <c r="V35"/>
      <c r="W35"/>
      <c r="X35">
        <v>6106</v>
      </c>
      <c r="Y35"/>
      <c r="Z35"/>
      <c r="AA35"/>
      <c r="AB35"/>
      <c r="AC35"/>
      <c r="AD35"/>
      <c r="AE35"/>
      <c r="AF35"/>
      <c r="AG35"/>
      <c r="AH35"/>
      <c r="AI35"/>
      <c r="AJ35"/>
      <c r="AK35"/>
      <c r="AL35">
        <v>0</v>
      </c>
      <c r="AM35">
        <v>4392.61273536316</v>
      </c>
      <c r="AN35">
        <v>4392.61273536316</v>
      </c>
      <c r="AO35"/>
      <c r="AP35"/>
      <c r="AQ35"/>
      <c r="AR35"/>
      <c r="AS35">
        <v>9.1974139213561998E-2</v>
      </c>
      <c r="AT35">
        <v>0</v>
      </c>
      <c r="AU35"/>
      <c r="AV35"/>
      <c r="AW35"/>
      <c r="AX35"/>
      <c r="AY35"/>
      <c r="AZ35"/>
      <c r="BA35"/>
      <c r="BB35"/>
      <c r="BC35"/>
      <c r="BD35"/>
      <c r="BE35"/>
      <c r="BF35"/>
    </row>
    <row r="36" spans="1:58">
      <c r="A36" t="s">
        <v>84</v>
      </c>
      <c r="B36" t="s">
        <v>7</v>
      </c>
      <c r="C36" t="s">
        <v>116</v>
      </c>
      <c r="D36" s="104">
        <v>0</v>
      </c>
      <c r="E36" s="104">
        <f t="shared" si="0"/>
        <v>0.80268847942352395</v>
      </c>
      <c r="F36" s="104">
        <f t="shared" si="1"/>
        <v>0</v>
      </c>
      <c r="G36">
        <v>0.20067211985588099</v>
      </c>
      <c r="H36">
        <v>0</v>
      </c>
      <c r="I36">
        <v>17566</v>
      </c>
      <c r="J36">
        <v>0</v>
      </c>
      <c r="K36">
        <v>17566</v>
      </c>
      <c r="L36">
        <v>0</v>
      </c>
      <c r="M36">
        <v>0</v>
      </c>
      <c r="N36">
        <v>2</v>
      </c>
      <c r="O36">
        <v>17564</v>
      </c>
      <c r="P36">
        <v>0</v>
      </c>
      <c r="Q36"/>
      <c r="R36"/>
      <c r="S36"/>
      <c r="T36"/>
      <c r="U36"/>
      <c r="V36"/>
      <c r="W36"/>
      <c r="X36">
        <v>8064.15087890625</v>
      </c>
      <c r="Y36"/>
      <c r="Z36"/>
      <c r="AA36" t="s">
        <v>224</v>
      </c>
      <c r="AB36"/>
      <c r="AC36"/>
      <c r="AD36"/>
      <c r="AE36"/>
      <c r="AF36"/>
      <c r="AG36"/>
      <c r="AH36"/>
      <c r="AI36"/>
      <c r="AJ36"/>
      <c r="AK36"/>
      <c r="AL36">
        <v>0</v>
      </c>
      <c r="AM36">
        <v>3924.38927170542</v>
      </c>
      <c r="AN36">
        <v>3924.38927170542</v>
      </c>
      <c r="AO36"/>
      <c r="AP36"/>
      <c r="AQ36"/>
      <c r="AR36"/>
      <c r="AS36">
        <v>9.1691389679908794E-2</v>
      </c>
      <c r="AT36">
        <v>0</v>
      </c>
      <c r="AU36"/>
      <c r="AV36"/>
      <c r="AW36"/>
      <c r="AX36"/>
      <c r="AY36"/>
      <c r="AZ36"/>
      <c r="BA36"/>
      <c r="BB36"/>
      <c r="BC36"/>
      <c r="BD36"/>
      <c r="BE36"/>
      <c r="BF36"/>
    </row>
    <row r="37" spans="1:58">
      <c r="A37" t="s">
        <v>84</v>
      </c>
      <c r="B37" t="s">
        <v>7</v>
      </c>
      <c r="C37" t="s">
        <v>224</v>
      </c>
      <c r="D37" s="104">
        <v>0.53582487106323196</v>
      </c>
      <c r="E37" s="104">
        <f t="shared" si="0"/>
        <v>1.7164626121521001</v>
      </c>
      <c r="F37" s="104">
        <f t="shared" si="1"/>
        <v>8.1173554062843198E-2</v>
      </c>
      <c r="G37">
        <v>0.42911565303802501</v>
      </c>
      <c r="H37">
        <v>2.0293388515710799E-2</v>
      </c>
      <c r="I37">
        <v>17566</v>
      </c>
      <c r="J37">
        <v>2</v>
      </c>
      <c r="K37">
        <v>17564</v>
      </c>
      <c r="L37">
        <v>0</v>
      </c>
      <c r="M37">
        <v>0</v>
      </c>
      <c r="N37">
        <v>2</v>
      </c>
      <c r="O37">
        <v>17564</v>
      </c>
      <c r="P37">
        <v>0</v>
      </c>
      <c r="Q37"/>
      <c r="R37"/>
      <c r="S37"/>
      <c r="T37"/>
      <c r="U37"/>
      <c r="V37"/>
      <c r="W37"/>
      <c r="X37">
        <v>6106</v>
      </c>
      <c r="Y37"/>
      <c r="Z37"/>
      <c r="AA37"/>
      <c r="AB37"/>
      <c r="AC37"/>
      <c r="AD37"/>
      <c r="AE37"/>
      <c r="AF37"/>
      <c r="AG37"/>
      <c r="AH37"/>
      <c r="AI37"/>
      <c r="AJ37"/>
      <c r="AK37"/>
      <c r="AL37">
        <v>6645.4758300781295</v>
      </c>
      <c r="AM37">
        <v>4202.5254026346502</v>
      </c>
      <c r="AN37">
        <v>4202.8035479639902</v>
      </c>
      <c r="AO37"/>
      <c r="AP37"/>
      <c r="AQ37"/>
      <c r="AR37"/>
      <c r="AS37">
        <v>0.25754436850547802</v>
      </c>
      <c r="AT37">
        <v>5.8135129511356402E-2</v>
      </c>
      <c r="AU37"/>
      <c r="AV37"/>
      <c r="AW37"/>
      <c r="AX37"/>
      <c r="AY37"/>
      <c r="AZ37"/>
      <c r="BA37"/>
      <c r="BB37"/>
      <c r="BC37"/>
      <c r="BD37"/>
      <c r="BE37"/>
      <c r="BF37"/>
    </row>
    <row r="38" spans="1:58">
      <c r="A38" t="s">
        <v>225</v>
      </c>
      <c r="B38"/>
      <c r="C38" t="s">
        <v>216</v>
      </c>
      <c r="D38" s="104">
        <v>12659.75390625</v>
      </c>
      <c r="E38" s="104">
        <f t="shared" si="0"/>
        <v>12927.80957031252</v>
      </c>
      <c r="F38" s="104">
        <f t="shared" si="1"/>
        <v>12406.1484375</v>
      </c>
      <c r="G38">
        <v>3231.95239257813</v>
      </c>
      <c r="H38">
        <v>3101.537109375</v>
      </c>
      <c r="I38">
        <v>17210</v>
      </c>
      <c r="J38">
        <v>16042</v>
      </c>
      <c r="K38">
        <v>1168</v>
      </c>
      <c r="L38">
        <v>7</v>
      </c>
      <c r="M38">
        <v>16035</v>
      </c>
      <c r="N38">
        <v>1</v>
      </c>
      <c r="O38">
        <v>1167</v>
      </c>
      <c r="P38">
        <v>0</v>
      </c>
      <c r="Q38"/>
      <c r="R38"/>
      <c r="S38"/>
      <c r="T38"/>
      <c r="U38"/>
      <c r="V38"/>
      <c r="W38"/>
      <c r="X38">
        <v>8064.15087890625</v>
      </c>
      <c r="Y38"/>
      <c r="Z38"/>
      <c r="AA38" t="s">
        <v>221</v>
      </c>
      <c r="AB38">
        <v>5785.9425860865504</v>
      </c>
      <c r="AC38"/>
      <c r="AD38"/>
      <c r="AE38">
        <v>9895.8718548040997</v>
      </c>
      <c r="AF38">
        <v>1676.0133173689901</v>
      </c>
      <c r="AG38">
        <v>99.982719717966404</v>
      </c>
      <c r="AH38"/>
      <c r="AI38"/>
      <c r="AJ38">
        <v>99.994992301605393</v>
      </c>
      <c r="AK38">
        <v>99.970447134327401</v>
      </c>
      <c r="AL38">
        <v>9853.6838205107106</v>
      </c>
      <c r="AM38">
        <v>3877.0438880397901</v>
      </c>
      <c r="AN38">
        <v>9448.0640970286695</v>
      </c>
      <c r="AO38"/>
      <c r="AP38"/>
      <c r="AQ38"/>
      <c r="AR38"/>
      <c r="AS38">
        <v>3198.65234375</v>
      </c>
      <c r="AT38">
        <v>3132.1640625</v>
      </c>
      <c r="AU38"/>
      <c r="AV38"/>
      <c r="AW38"/>
      <c r="AX38"/>
      <c r="AY38"/>
      <c r="AZ38"/>
      <c r="BA38">
        <v>7850.4072890674697</v>
      </c>
      <c r="BB38">
        <v>3721.4778831056201</v>
      </c>
      <c r="BC38"/>
      <c r="BD38"/>
      <c r="BE38">
        <v>99.988884377764705</v>
      </c>
      <c r="BF38">
        <v>99.976555058168003</v>
      </c>
    </row>
    <row r="39" spans="1:58">
      <c r="A39" t="s">
        <v>225</v>
      </c>
      <c r="B39"/>
      <c r="C39" t="s">
        <v>221</v>
      </c>
      <c r="D39" s="104">
        <v>2.1880191802978599</v>
      </c>
      <c r="E39" s="104">
        <f t="shared" si="0"/>
        <v>4.0976238250732404</v>
      </c>
      <c r="F39" s="104">
        <f t="shared" si="1"/>
        <v>0.99049967527389604</v>
      </c>
      <c r="G39">
        <v>1.0244059562683101</v>
      </c>
      <c r="H39">
        <v>0.24762491881847401</v>
      </c>
      <c r="I39">
        <v>17210</v>
      </c>
      <c r="J39">
        <v>8</v>
      </c>
      <c r="K39">
        <v>17202</v>
      </c>
      <c r="L39">
        <v>7</v>
      </c>
      <c r="M39">
        <v>16035</v>
      </c>
      <c r="N39">
        <v>1</v>
      </c>
      <c r="O39">
        <v>1167</v>
      </c>
      <c r="P39">
        <v>0</v>
      </c>
      <c r="Q39"/>
      <c r="R39"/>
      <c r="S39"/>
      <c r="T39"/>
      <c r="U39"/>
      <c r="V39"/>
      <c r="W39"/>
      <c r="X39">
        <v>6106</v>
      </c>
      <c r="Y39"/>
      <c r="Z39"/>
      <c r="AA39"/>
      <c r="AB39"/>
      <c r="AC39"/>
      <c r="AD39"/>
      <c r="AE39"/>
      <c r="AF39"/>
      <c r="AG39"/>
      <c r="AH39"/>
      <c r="AI39"/>
      <c r="AJ39"/>
      <c r="AK39"/>
      <c r="AL39">
        <v>6476.8862915039099</v>
      </c>
      <c r="AM39">
        <v>5175.9765618613301</v>
      </c>
      <c r="AN39">
        <v>5176.5812845712298</v>
      </c>
      <c r="AO39"/>
      <c r="AP39"/>
      <c r="AQ39"/>
      <c r="AR39"/>
      <c r="AS39">
        <v>0.765125513076782</v>
      </c>
      <c r="AT39">
        <v>0.374944418668747</v>
      </c>
      <c r="AU39"/>
      <c r="AV39"/>
      <c r="AW39"/>
      <c r="AX39"/>
      <c r="AY39"/>
      <c r="AZ39"/>
      <c r="BA39"/>
      <c r="BB39"/>
      <c r="BC39"/>
      <c r="BD39"/>
      <c r="BE39"/>
      <c r="BF39"/>
    </row>
    <row r="40" spans="1:58">
      <c r="A40" t="s">
        <v>226</v>
      </c>
      <c r="B40"/>
      <c r="C40" t="s">
        <v>216</v>
      </c>
      <c r="D40" s="104">
        <v>0</v>
      </c>
      <c r="E40" s="104">
        <f t="shared" si="0"/>
        <v>0.77952182292938399</v>
      </c>
      <c r="F40" s="104">
        <f t="shared" si="1"/>
        <v>0</v>
      </c>
      <c r="G40">
        <v>0.194880455732346</v>
      </c>
      <c r="H40">
        <v>0</v>
      </c>
      <c r="I40">
        <v>18088</v>
      </c>
      <c r="J40">
        <v>0</v>
      </c>
      <c r="K40">
        <v>18088</v>
      </c>
      <c r="L40">
        <v>0</v>
      </c>
      <c r="M40">
        <v>0</v>
      </c>
      <c r="N40">
        <v>17942</v>
      </c>
      <c r="O40">
        <v>146</v>
      </c>
      <c r="P40">
        <v>0</v>
      </c>
      <c r="Q40"/>
      <c r="R40"/>
      <c r="S40"/>
      <c r="T40"/>
      <c r="U40"/>
      <c r="V40"/>
      <c r="W40"/>
      <c r="X40">
        <v>8064.15087890625</v>
      </c>
      <c r="Y40"/>
      <c r="Z40"/>
      <c r="AA40" t="s">
        <v>221</v>
      </c>
      <c r="AB40"/>
      <c r="AC40"/>
      <c r="AD40"/>
      <c r="AE40"/>
      <c r="AF40"/>
      <c r="AG40"/>
      <c r="AH40"/>
      <c r="AI40"/>
      <c r="AJ40"/>
      <c r="AK40"/>
      <c r="AL40">
        <v>0</v>
      </c>
      <c r="AM40">
        <v>5166.27834186782</v>
      </c>
      <c r="AN40">
        <v>5166.27834186782</v>
      </c>
      <c r="AO40"/>
      <c r="AP40"/>
      <c r="AQ40"/>
      <c r="AR40"/>
      <c r="AS40">
        <v>8.9045174419879899E-2</v>
      </c>
      <c r="AT40">
        <v>0</v>
      </c>
      <c r="AU40"/>
      <c r="AV40"/>
      <c r="AW40"/>
      <c r="AX40"/>
      <c r="AY40"/>
      <c r="AZ40"/>
      <c r="BA40"/>
      <c r="BB40"/>
      <c r="BC40"/>
      <c r="BD40"/>
      <c r="BE40"/>
      <c r="BF40"/>
    </row>
    <row r="41" spans="1:58">
      <c r="A41" t="s">
        <v>226</v>
      </c>
      <c r="B41"/>
      <c r="C41" t="s">
        <v>221</v>
      </c>
      <c r="D41" s="104">
        <v>22679.517187500001</v>
      </c>
      <c r="E41" s="104">
        <f t="shared" si="0"/>
        <v>23508.72265625</v>
      </c>
      <c r="F41" s="104">
        <f t="shared" si="1"/>
        <v>21974.767578125</v>
      </c>
      <c r="G41">
        <v>5877.1806640625</v>
      </c>
      <c r="H41">
        <v>5493.69189453125</v>
      </c>
      <c r="I41">
        <v>18088</v>
      </c>
      <c r="J41">
        <v>17942</v>
      </c>
      <c r="K41">
        <v>146</v>
      </c>
      <c r="L41">
        <v>0</v>
      </c>
      <c r="M41">
        <v>0</v>
      </c>
      <c r="N41">
        <v>17942</v>
      </c>
      <c r="O41">
        <v>146</v>
      </c>
      <c r="P41">
        <v>0</v>
      </c>
      <c r="Q41"/>
      <c r="R41"/>
      <c r="S41"/>
      <c r="T41"/>
      <c r="U41"/>
      <c r="V41"/>
      <c r="W41"/>
      <c r="X41">
        <v>6106</v>
      </c>
      <c r="Y41"/>
      <c r="Z41"/>
      <c r="AA41"/>
      <c r="AB41"/>
      <c r="AC41"/>
      <c r="AD41"/>
      <c r="AE41"/>
      <c r="AF41"/>
      <c r="AG41"/>
      <c r="AH41"/>
      <c r="AI41"/>
      <c r="AJ41"/>
      <c r="AK41"/>
      <c r="AL41">
        <v>6664.2041661967596</v>
      </c>
      <c r="AM41">
        <v>4108.6447804072104</v>
      </c>
      <c r="AN41">
        <v>6643.5765860151296</v>
      </c>
      <c r="AO41"/>
      <c r="AP41"/>
      <c r="AQ41"/>
      <c r="AR41"/>
      <c r="AS41">
        <v>5771.08154296875</v>
      </c>
      <c r="AT41">
        <v>5576.697265625</v>
      </c>
      <c r="AU41"/>
      <c r="AV41"/>
      <c r="AW41"/>
      <c r="AX41"/>
      <c r="AY41"/>
      <c r="AZ41"/>
      <c r="BA41"/>
      <c r="BB41"/>
      <c r="BC41"/>
      <c r="BD41"/>
      <c r="BE41"/>
      <c r="BF41"/>
    </row>
  </sheetData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F33"/>
  <sheetViews>
    <sheetView zoomScale="110" zoomScaleNormal="110" workbookViewId="0">
      <selection activeCell="D16" sqref="D16:F17"/>
    </sheetView>
  </sheetViews>
  <sheetFormatPr defaultColWidth="10.83203125" defaultRowHeight="15.5"/>
  <cols>
    <col min="1" max="1" width="10.83203125" style="38"/>
    <col min="2" max="2" width="10.83203125" style="137"/>
    <col min="3" max="3" width="10.83203125" style="38"/>
    <col min="4" max="6" width="10.83203125" style="174"/>
    <col min="7" max="16384" width="10.83203125" style="38"/>
  </cols>
  <sheetData>
    <row r="1" spans="1:58">
      <c r="A1" t="s">
        <v>35</v>
      </c>
      <c r="B1" t="s">
        <v>36</v>
      </c>
      <c r="C1" t="s">
        <v>37</v>
      </c>
      <c r="D1" s="147" t="s">
        <v>219</v>
      </c>
      <c r="E1" s="147" t="s">
        <v>158</v>
      </c>
      <c r="F1" s="147" t="s">
        <v>159</v>
      </c>
      <c r="G1" t="s">
        <v>160</v>
      </c>
      <c r="H1" t="s">
        <v>161</v>
      </c>
      <c r="I1" t="s">
        <v>162</v>
      </c>
      <c r="J1" t="s">
        <v>163</v>
      </c>
      <c r="K1" t="s">
        <v>164</v>
      </c>
      <c r="L1" t="s">
        <v>165</v>
      </c>
      <c r="M1" t="s">
        <v>166</v>
      </c>
      <c r="N1" t="s">
        <v>167</v>
      </c>
      <c r="O1" t="s">
        <v>168</v>
      </c>
      <c r="P1" t="s">
        <v>169</v>
      </c>
      <c r="Q1" t="s">
        <v>170</v>
      </c>
      <c r="R1" t="s">
        <v>171</v>
      </c>
      <c r="S1" t="s">
        <v>172</v>
      </c>
      <c r="T1" t="s">
        <v>173</v>
      </c>
      <c r="U1" t="s">
        <v>174</v>
      </c>
      <c r="V1" t="s">
        <v>175</v>
      </c>
      <c r="W1" t="s">
        <v>176</v>
      </c>
      <c r="X1" t="s">
        <v>177</v>
      </c>
      <c r="Y1" t="s">
        <v>178</v>
      </c>
      <c r="Z1" t="s">
        <v>179</v>
      </c>
      <c r="AA1" t="s">
        <v>180</v>
      </c>
      <c r="AB1" t="s">
        <v>181</v>
      </c>
      <c r="AC1" t="s">
        <v>182</v>
      </c>
      <c r="AD1" t="s">
        <v>183</v>
      </c>
      <c r="AE1" t="s">
        <v>184</v>
      </c>
      <c r="AF1" t="s">
        <v>185</v>
      </c>
      <c r="AG1" t="s">
        <v>186</v>
      </c>
      <c r="AH1" t="s">
        <v>187</v>
      </c>
      <c r="AI1" t="s">
        <v>188</v>
      </c>
      <c r="AJ1" t="s">
        <v>189</v>
      </c>
      <c r="AK1" t="s">
        <v>190</v>
      </c>
      <c r="AL1" t="s">
        <v>191</v>
      </c>
      <c r="AM1" t="s">
        <v>192</v>
      </c>
      <c r="AN1" t="s">
        <v>193</v>
      </c>
      <c r="AO1" t="s">
        <v>194</v>
      </c>
      <c r="AP1" t="s">
        <v>195</v>
      </c>
      <c r="AQ1" t="s">
        <v>196</v>
      </c>
      <c r="AR1" t="s">
        <v>197</v>
      </c>
      <c r="AS1" t="s">
        <v>198</v>
      </c>
      <c r="AT1" t="s">
        <v>199</v>
      </c>
      <c r="AU1" t="s">
        <v>200</v>
      </c>
      <c r="AV1" t="s">
        <v>201</v>
      </c>
      <c r="AW1" t="s">
        <v>202</v>
      </c>
      <c r="AX1" t="s">
        <v>203</v>
      </c>
      <c r="AY1" t="s">
        <v>204</v>
      </c>
      <c r="AZ1" s="38" t="s">
        <v>205</v>
      </c>
      <c r="BA1" s="38" t="s">
        <v>206</v>
      </c>
      <c r="BB1" s="38" t="s">
        <v>207</v>
      </c>
      <c r="BC1" s="38" t="s">
        <v>208</v>
      </c>
      <c r="BD1" s="38" t="s">
        <v>209</v>
      </c>
      <c r="BE1" s="38" t="s">
        <v>210</v>
      </c>
      <c r="BF1" s="38" t="s">
        <v>211</v>
      </c>
    </row>
    <row r="2" spans="1:58" s="111" customFormat="1">
      <c r="A2" t="s">
        <v>54</v>
      </c>
      <c r="B2" t="s">
        <v>144</v>
      </c>
      <c r="C2" t="s">
        <v>55</v>
      </c>
      <c r="D2" s="147">
        <v>175.8818359375</v>
      </c>
      <c r="E2" s="147">
        <f t="shared" ref="E2:E17" si="0">G2*4</f>
        <v>189.01499938964841</v>
      </c>
      <c r="F2" s="147">
        <f t="shared" ref="F2:F17" si="1">H2*4</f>
        <v>162.7852325439452</v>
      </c>
      <c r="G2">
        <v>47.253749847412102</v>
      </c>
      <c r="H2">
        <v>40.6963081359863</v>
      </c>
      <c r="I2">
        <v>18836</v>
      </c>
      <c r="J2">
        <v>691</v>
      </c>
      <c r="K2">
        <v>18145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3542.55322265625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4273.3723458981503</v>
      </c>
      <c r="AM2">
        <v>2703.1207719203198</v>
      </c>
      <c r="AN2">
        <v>2760.7255626199699</v>
      </c>
      <c r="AO2"/>
      <c r="AP2"/>
      <c r="AQ2"/>
      <c r="AR2"/>
      <c r="AS2">
        <v>45.644466400146499</v>
      </c>
      <c r="AT2">
        <v>42.298835754394503</v>
      </c>
      <c r="AU2"/>
      <c r="AV2"/>
      <c r="AW2"/>
      <c r="AX2"/>
      <c r="AY2"/>
    </row>
    <row r="3" spans="1:58" s="111" customFormat="1">
      <c r="A3" t="s">
        <v>38</v>
      </c>
      <c r="B3" t="s">
        <v>144</v>
      </c>
      <c r="C3" t="s">
        <v>39</v>
      </c>
      <c r="D3" s="147">
        <v>275.366064453126</v>
      </c>
      <c r="E3" s="147">
        <f t="shared" si="0"/>
        <v>292.73876953125</v>
      </c>
      <c r="F3" s="147">
        <f t="shared" si="1"/>
        <v>258.05725097656239</v>
      </c>
      <c r="G3">
        <v>73.1846923828125</v>
      </c>
      <c r="H3">
        <v>64.514312744140597</v>
      </c>
      <c r="I3">
        <v>17049</v>
      </c>
      <c r="J3">
        <v>969</v>
      </c>
      <c r="K3">
        <v>16080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5000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5871.2563506796596</v>
      </c>
      <c r="AM3">
        <v>4473.5335277955901</v>
      </c>
      <c r="AN3">
        <v>4552.9747510564903</v>
      </c>
      <c r="AO3"/>
      <c r="AP3"/>
      <c r="AQ3"/>
      <c r="AR3"/>
      <c r="AS3">
        <v>71.055419921875</v>
      </c>
      <c r="AT3">
        <v>66.631767272949205</v>
      </c>
      <c r="AU3"/>
      <c r="AV3"/>
      <c r="AW3"/>
      <c r="AX3"/>
      <c r="AY3"/>
    </row>
    <row r="4" spans="1:58" s="111" customFormat="1">
      <c r="A4" t="s">
        <v>56</v>
      </c>
      <c r="B4" t="s">
        <v>145</v>
      </c>
      <c r="C4" t="s">
        <v>55</v>
      </c>
      <c r="D4" s="147">
        <v>153.37717285156259</v>
      </c>
      <c r="E4" s="147">
        <f t="shared" si="0"/>
        <v>165.87683105468761</v>
      </c>
      <c r="F4" s="147">
        <f t="shared" si="1"/>
        <v>140.91059875488281</v>
      </c>
      <c r="G4">
        <v>41.469207763671903</v>
      </c>
      <c r="H4">
        <v>35.227649688720703</v>
      </c>
      <c r="I4">
        <v>18087</v>
      </c>
      <c r="J4">
        <v>580</v>
      </c>
      <c r="K4">
        <v>17507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3542.55322265625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4268.7751094423502</v>
      </c>
      <c r="AM4">
        <v>2711.6410275942599</v>
      </c>
      <c r="AN4">
        <v>2761.5740052838701</v>
      </c>
      <c r="AO4"/>
      <c r="AP4"/>
      <c r="AQ4"/>
      <c r="AR4"/>
      <c r="AS4">
        <v>39.9376029968262</v>
      </c>
      <c r="AT4">
        <v>36.753135681152301</v>
      </c>
      <c r="AU4"/>
      <c r="AV4"/>
      <c r="AW4"/>
      <c r="AX4"/>
      <c r="AY4"/>
    </row>
    <row r="5" spans="1:58" s="111" customFormat="1">
      <c r="A5" t="s">
        <v>40</v>
      </c>
      <c r="B5" t="s">
        <v>145</v>
      </c>
      <c r="C5" t="s">
        <v>39</v>
      </c>
      <c r="D5" s="147">
        <v>208.22749023437601</v>
      </c>
      <c r="E5" s="147">
        <f t="shared" si="0"/>
        <v>222.48524475097639</v>
      </c>
      <c r="F5" s="147">
        <f t="shared" si="1"/>
        <v>194.0127716064452</v>
      </c>
      <c r="G5">
        <v>55.621311187744098</v>
      </c>
      <c r="H5">
        <v>48.5031929016113</v>
      </c>
      <c r="I5">
        <v>18991</v>
      </c>
      <c r="J5">
        <v>822</v>
      </c>
      <c r="K5">
        <v>18169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5000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5800.2430678318897</v>
      </c>
      <c r="AM5">
        <v>4422.0013671686902</v>
      </c>
      <c r="AN5">
        <v>4481.6567132771297</v>
      </c>
      <c r="AO5"/>
      <c r="AP5"/>
      <c r="AQ5"/>
      <c r="AR5"/>
      <c r="AS5">
        <v>53.874111175537102</v>
      </c>
      <c r="AT5">
        <v>50.242427825927699</v>
      </c>
      <c r="AU5"/>
      <c r="AV5"/>
      <c r="AW5"/>
      <c r="AX5"/>
      <c r="AY5"/>
    </row>
    <row r="6" spans="1:58" s="111" customFormat="1">
      <c r="A6" t="s">
        <v>57</v>
      </c>
      <c r="B6" t="s">
        <v>146</v>
      </c>
      <c r="C6" t="s">
        <v>55</v>
      </c>
      <c r="D6" s="147">
        <v>94.885498046875</v>
      </c>
      <c r="E6" s="147">
        <f t="shared" si="0"/>
        <v>104.9824371337892</v>
      </c>
      <c r="F6" s="147">
        <f t="shared" si="1"/>
        <v>84.810180664062401</v>
      </c>
      <c r="G6">
        <v>26.245609283447301</v>
      </c>
      <c r="H6">
        <v>21.2025451660156</v>
      </c>
      <c r="I6">
        <v>17033</v>
      </c>
      <c r="J6">
        <v>340</v>
      </c>
      <c r="K6">
        <v>16693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3542.55322265625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4364.1521735696197</v>
      </c>
      <c r="AM6">
        <v>2755.8776850642398</v>
      </c>
      <c r="AN6">
        <v>2787.9808569125198</v>
      </c>
      <c r="AO6"/>
      <c r="AP6"/>
      <c r="AQ6"/>
      <c r="AR6"/>
      <c r="AS6">
        <v>25.008573532104499</v>
      </c>
      <c r="AT6">
        <v>22.435585021972699</v>
      </c>
      <c r="AU6"/>
      <c r="AV6"/>
      <c r="AW6"/>
      <c r="AX6"/>
      <c r="AY6"/>
    </row>
    <row r="7" spans="1:58" s="111" customFormat="1">
      <c r="A7" t="s">
        <v>41</v>
      </c>
      <c r="B7" t="s">
        <v>146</v>
      </c>
      <c r="C7" t="s">
        <v>39</v>
      </c>
      <c r="D7" s="147">
        <v>133.71295166015619</v>
      </c>
      <c r="E7" s="147">
        <f t="shared" si="0"/>
        <v>145.64106750488281</v>
      </c>
      <c r="F7" s="147">
        <f t="shared" si="1"/>
        <v>121.81500244140641</v>
      </c>
      <c r="G7">
        <v>36.410266876220703</v>
      </c>
      <c r="H7">
        <v>30.453750610351602</v>
      </c>
      <c r="I7">
        <v>17277</v>
      </c>
      <c r="J7">
        <v>484</v>
      </c>
      <c r="K7">
        <v>16793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5000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5789.4642495399703</v>
      </c>
      <c r="AM7">
        <v>4386.1593398843397</v>
      </c>
      <c r="AN7">
        <v>4425.4716959805</v>
      </c>
      <c r="AO7"/>
      <c r="AP7"/>
      <c r="AQ7"/>
      <c r="AR7"/>
      <c r="AS7">
        <v>34.948738098144503</v>
      </c>
      <c r="AT7">
        <v>31.909704208373999</v>
      </c>
      <c r="AU7"/>
      <c r="AV7"/>
      <c r="AW7"/>
      <c r="AX7"/>
      <c r="AY7"/>
    </row>
    <row r="8" spans="1:58" s="111" customFormat="1">
      <c r="A8" t="s">
        <v>58</v>
      </c>
      <c r="B8" t="s">
        <v>147</v>
      </c>
      <c r="C8" t="s">
        <v>55</v>
      </c>
      <c r="D8" s="147">
        <v>82.570568847656205</v>
      </c>
      <c r="E8" s="147">
        <f t="shared" si="0"/>
        <v>91.654884338378807</v>
      </c>
      <c r="F8" s="147">
        <f t="shared" si="1"/>
        <v>73.503753662109204</v>
      </c>
      <c r="G8">
        <v>22.913721084594702</v>
      </c>
      <c r="H8">
        <v>18.375938415527301</v>
      </c>
      <c r="I8">
        <v>18283</v>
      </c>
      <c r="J8">
        <v>318</v>
      </c>
      <c r="K8">
        <v>17965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3542.55322265625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4343.54213728995</v>
      </c>
      <c r="AM8">
        <v>2743.03932359389</v>
      </c>
      <c r="AN8">
        <v>2770.8772000231102</v>
      </c>
      <c r="AO8"/>
      <c r="AP8"/>
      <c r="AQ8"/>
      <c r="AR8"/>
      <c r="AS8">
        <v>21.800807952880898</v>
      </c>
      <c r="AT8">
        <v>19.4856147766113</v>
      </c>
      <c r="AU8"/>
      <c r="AV8"/>
      <c r="AW8"/>
      <c r="AX8"/>
      <c r="AY8"/>
    </row>
    <row r="9" spans="1:58" s="111" customFormat="1">
      <c r="A9" t="s">
        <v>42</v>
      </c>
      <c r="B9" t="s">
        <v>147</v>
      </c>
      <c r="C9" t="s">
        <v>39</v>
      </c>
      <c r="D9" s="147">
        <v>138.1369750976562</v>
      </c>
      <c r="E9" s="147">
        <f t="shared" si="0"/>
        <v>150.02549743652361</v>
      </c>
      <c r="F9" s="147">
        <f t="shared" si="1"/>
        <v>126.2783889770508</v>
      </c>
      <c r="G9">
        <v>37.506374359130902</v>
      </c>
      <c r="H9">
        <v>31.569597244262699</v>
      </c>
      <c r="I9">
        <v>17976</v>
      </c>
      <c r="J9">
        <v>520</v>
      </c>
      <c r="K9">
        <v>17456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5000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5848.08464355469</v>
      </c>
      <c r="AM9">
        <v>4420.7238716663996</v>
      </c>
      <c r="AN9">
        <v>4462.0137916364101</v>
      </c>
      <c r="AO9"/>
      <c r="AP9"/>
      <c r="AQ9"/>
      <c r="AR9"/>
      <c r="AS9">
        <v>36.049697875976598</v>
      </c>
      <c r="AT9">
        <v>33.0207328796387</v>
      </c>
      <c r="AU9"/>
      <c r="AV9"/>
      <c r="AW9"/>
      <c r="AX9"/>
      <c r="AY9"/>
    </row>
    <row r="10" spans="1:58" s="111" customFormat="1">
      <c r="A10" t="s">
        <v>59</v>
      </c>
      <c r="B10" t="s">
        <v>148</v>
      </c>
      <c r="C10" t="s">
        <v>55</v>
      </c>
      <c r="D10" s="147">
        <v>84.253613281249997</v>
      </c>
      <c r="E10" s="147">
        <f t="shared" si="0"/>
        <v>93.734550476074403</v>
      </c>
      <c r="F10" s="147">
        <f t="shared" si="1"/>
        <v>74.791748046875199</v>
      </c>
      <c r="G10">
        <v>23.433637619018601</v>
      </c>
      <c r="H10">
        <v>18.6979370117188</v>
      </c>
      <c r="I10">
        <v>17132</v>
      </c>
      <c r="J10">
        <v>304</v>
      </c>
      <c r="K10">
        <v>16828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3542.55322265625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4406.5704225238997</v>
      </c>
      <c r="AM10">
        <v>2796.1773077962698</v>
      </c>
      <c r="AN10">
        <v>2824.7530436635002</v>
      </c>
      <c r="AO10"/>
      <c r="AP10"/>
      <c r="AQ10"/>
      <c r="AR10"/>
      <c r="AS10">
        <v>22.272109985351602</v>
      </c>
      <c r="AT10">
        <v>19.855939865112301</v>
      </c>
      <c r="AU10"/>
      <c r="AV10"/>
      <c r="AW10"/>
      <c r="AX10"/>
      <c r="AY10"/>
    </row>
    <row r="11" spans="1:58" s="111" customFormat="1">
      <c r="A11" t="s">
        <v>43</v>
      </c>
      <c r="B11" t="s">
        <v>148</v>
      </c>
      <c r="C11" t="s">
        <v>39</v>
      </c>
      <c r="D11" s="147">
        <v>129.35333251953119</v>
      </c>
      <c r="E11" s="147">
        <f t="shared" si="0"/>
        <v>141.20249938964841</v>
      </c>
      <c r="F11" s="147">
        <f t="shared" si="1"/>
        <v>117.5339355468752</v>
      </c>
      <c r="G11">
        <v>35.300624847412102</v>
      </c>
      <c r="H11">
        <v>29.3834838867188</v>
      </c>
      <c r="I11">
        <v>16929</v>
      </c>
      <c r="J11">
        <v>459</v>
      </c>
      <c r="K11">
        <v>16470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5000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5835.4107487830197</v>
      </c>
      <c r="AM11">
        <v>4424.21290140158</v>
      </c>
      <c r="AN11">
        <v>4462.4750439940299</v>
      </c>
      <c r="AO11"/>
      <c r="AP11"/>
      <c r="AQ11"/>
      <c r="AR11"/>
      <c r="AS11">
        <v>33.8487739562988</v>
      </c>
      <c r="AT11">
        <v>30.829830169677699</v>
      </c>
      <c r="AU11"/>
      <c r="AV11"/>
      <c r="AW11"/>
      <c r="AX11"/>
      <c r="AY11"/>
    </row>
    <row r="12" spans="1:58" s="111" customFormat="1">
      <c r="A12" t="s">
        <v>60</v>
      </c>
      <c r="B12" t="s">
        <v>149</v>
      </c>
      <c r="C12" t="s">
        <v>55</v>
      </c>
      <c r="D12" s="147">
        <v>103.40031738281259</v>
      </c>
      <c r="E12" s="147">
        <f t="shared" si="0"/>
        <v>113.7948303222656</v>
      </c>
      <c r="F12" s="147">
        <f t="shared" si="1"/>
        <v>93.028732299804801</v>
      </c>
      <c r="G12">
        <v>28.448707580566399</v>
      </c>
      <c r="H12">
        <v>23.2571830749512</v>
      </c>
      <c r="I12">
        <v>17531</v>
      </c>
      <c r="J12">
        <v>381</v>
      </c>
      <c r="K12">
        <v>17150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3542.55322265625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4417.7461667999496</v>
      </c>
      <c r="AM12">
        <v>2808.4197158573302</v>
      </c>
      <c r="AN12">
        <v>2843.3950953456001</v>
      </c>
      <c r="AO12"/>
      <c r="AP12"/>
      <c r="AQ12"/>
      <c r="AR12"/>
      <c r="AS12">
        <v>27.1751918792725</v>
      </c>
      <c r="AT12">
        <v>24.5264587402344</v>
      </c>
      <c r="AU12"/>
      <c r="AV12"/>
      <c r="AW12"/>
      <c r="AX12"/>
      <c r="AY12"/>
    </row>
    <row r="13" spans="1:58" s="111" customFormat="1">
      <c r="A13" t="s">
        <v>44</v>
      </c>
      <c r="B13" t="s">
        <v>149</v>
      </c>
      <c r="C13" t="s">
        <v>39</v>
      </c>
      <c r="D13" s="147">
        <v>152.64300537109381</v>
      </c>
      <c r="E13" s="147">
        <f t="shared" si="0"/>
        <v>165.8455352783204</v>
      </c>
      <c r="F13" s="147">
        <f t="shared" si="1"/>
        <v>139.47740173339841</v>
      </c>
      <c r="G13">
        <v>41.461383819580099</v>
      </c>
      <c r="H13">
        <v>34.869350433349602</v>
      </c>
      <c r="I13">
        <v>16136</v>
      </c>
      <c r="J13">
        <v>515</v>
      </c>
      <c r="K13">
        <v>15621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5000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5761.9225680749396</v>
      </c>
      <c r="AM13">
        <v>4350.5811992244999</v>
      </c>
      <c r="AN13">
        <v>4395.6258698341999</v>
      </c>
      <c r="AO13"/>
      <c r="AP13"/>
      <c r="AQ13"/>
      <c r="AR13"/>
      <c r="AS13">
        <v>39.843593597412102</v>
      </c>
      <c r="AT13">
        <v>36.480312347412102</v>
      </c>
      <c r="AU13"/>
      <c r="AV13"/>
      <c r="AW13"/>
      <c r="AX13"/>
      <c r="AY13"/>
    </row>
    <row r="14" spans="1:58" s="111" customFormat="1">
      <c r="A14" t="s">
        <v>61</v>
      </c>
      <c r="B14" t="s">
        <v>150</v>
      </c>
      <c r="C14" t="s">
        <v>55</v>
      </c>
      <c r="D14" s="147">
        <v>89.70166015625</v>
      </c>
      <c r="E14" s="147">
        <f t="shared" si="0"/>
        <v>99.464401245117202</v>
      </c>
      <c r="F14" s="147">
        <f t="shared" si="1"/>
        <v>79.959121704101605</v>
      </c>
      <c r="G14">
        <v>24.8661003112793</v>
      </c>
      <c r="H14">
        <v>19.989780426025401</v>
      </c>
      <c r="I14">
        <v>17213</v>
      </c>
      <c r="J14">
        <v>325</v>
      </c>
      <c r="K14">
        <v>16888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3542.55322265625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4465.6498557692303</v>
      </c>
      <c r="AM14">
        <v>2846.4017494161899</v>
      </c>
      <c r="AN14">
        <v>2876.9748996261901</v>
      </c>
      <c r="AO14"/>
      <c r="AP14"/>
      <c r="AQ14"/>
      <c r="AR14"/>
      <c r="AS14">
        <v>23.670030593872099</v>
      </c>
      <c r="AT14">
        <v>21.182113647460898</v>
      </c>
      <c r="AU14"/>
      <c r="AV14"/>
      <c r="AW14"/>
      <c r="AX14"/>
      <c r="AY14"/>
    </row>
    <row r="15" spans="1:58" s="111" customFormat="1">
      <c r="A15" t="s">
        <v>45</v>
      </c>
      <c r="B15" t="s">
        <v>150</v>
      </c>
      <c r="C15" t="s">
        <v>39</v>
      </c>
      <c r="D15" s="147">
        <v>122.40781250000001</v>
      </c>
      <c r="E15" s="147">
        <f t="shared" si="0"/>
        <v>133.52337646484361</v>
      </c>
      <c r="F15" s="147">
        <f t="shared" si="1"/>
        <v>111.3184280395508</v>
      </c>
      <c r="G15">
        <v>33.380844116210902</v>
      </c>
      <c r="H15">
        <v>27.829607009887699</v>
      </c>
      <c r="I15">
        <v>18188</v>
      </c>
      <c r="J15">
        <v>467</v>
      </c>
      <c r="K15">
        <v>17721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5000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5821.3261331889098</v>
      </c>
      <c r="AM15">
        <v>4418.3917647500002</v>
      </c>
      <c r="AN15">
        <v>4454.4138864819597</v>
      </c>
      <c r="AO15"/>
      <c r="AP15"/>
      <c r="AQ15"/>
      <c r="AR15"/>
      <c r="AS15">
        <v>32.018932342529297</v>
      </c>
      <c r="AT15">
        <v>29.186674118041999</v>
      </c>
      <c r="AU15"/>
      <c r="AV15"/>
      <c r="AW15"/>
      <c r="AX15"/>
      <c r="AY15"/>
    </row>
    <row r="16" spans="1:58" s="111" customFormat="1">
      <c r="A16" t="s">
        <v>62</v>
      </c>
      <c r="B16" t="s">
        <v>7</v>
      </c>
      <c r="C16" t="s">
        <v>55</v>
      </c>
      <c r="D16" s="147">
        <v>0</v>
      </c>
      <c r="E16" s="147">
        <f t="shared" si="0"/>
        <v>0.82591730356216397</v>
      </c>
      <c r="F16" s="147">
        <f t="shared" si="1"/>
        <v>0</v>
      </c>
      <c r="G16">
        <v>0.20647932589054099</v>
      </c>
      <c r="H16">
        <v>0</v>
      </c>
      <c r="I16">
        <v>17072</v>
      </c>
      <c r="J16">
        <v>0</v>
      </c>
      <c r="K16">
        <v>17072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3542.55322265625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0</v>
      </c>
      <c r="AM16">
        <v>2863.88353195119</v>
      </c>
      <c r="AN16">
        <v>2863.88353195118</v>
      </c>
      <c r="AO16"/>
      <c r="AP16"/>
      <c r="AQ16"/>
      <c r="AR16"/>
      <c r="AS16">
        <v>9.4344705343246502E-2</v>
      </c>
      <c r="AT16">
        <v>0</v>
      </c>
      <c r="AU16"/>
      <c r="AV16"/>
      <c r="AW16"/>
      <c r="AX16"/>
      <c r="AY16"/>
    </row>
    <row r="17" spans="1:51" s="111" customFormat="1">
      <c r="A17" t="s">
        <v>46</v>
      </c>
      <c r="B17" t="s">
        <v>7</v>
      </c>
      <c r="C17" t="s">
        <v>39</v>
      </c>
      <c r="D17" s="147">
        <v>0.25830240249633796</v>
      </c>
      <c r="E17" s="147">
        <f t="shared" si="0"/>
        <v>1.23378014564514</v>
      </c>
      <c r="F17" s="147">
        <f t="shared" si="1"/>
        <v>1.08484150841832E-2</v>
      </c>
      <c r="G17">
        <v>0.30844503641128501</v>
      </c>
      <c r="H17">
        <v>2.7121037710458001E-3</v>
      </c>
      <c r="I17">
        <v>18219</v>
      </c>
      <c r="J17">
        <v>1</v>
      </c>
      <c r="K17">
        <v>18218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5000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5756.5537109375</v>
      </c>
      <c r="AM17">
        <v>4213.86795528729</v>
      </c>
      <c r="AN17">
        <v>4213.9526298443898</v>
      </c>
      <c r="AO17"/>
      <c r="AP17"/>
      <c r="AQ17"/>
      <c r="AR17"/>
      <c r="AS17">
        <v>0.16073524951934801</v>
      </c>
      <c r="AT17">
        <v>1.7499636858701699E-2</v>
      </c>
      <c r="AU17"/>
      <c r="AV17"/>
      <c r="AW17"/>
      <c r="AX17"/>
      <c r="AY17"/>
    </row>
    <row r="18" spans="1:51">
      <c r="A18"/>
      <c r="B18"/>
      <c r="C18"/>
      <c r="D18" s="147"/>
      <c r="E18" s="147"/>
      <c r="F18" s="147"/>
      <c r="G18"/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/>
    </row>
    <row r="19" spans="1:51">
      <c r="A19"/>
      <c r="B19"/>
      <c r="C19"/>
      <c r="D19" s="147"/>
      <c r="E19" s="147"/>
      <c r="F19" s="147"/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</row>
    <row r="20" spans="1:51">
      <c r="A20"/>
      <c r="B20"/>
      <c r="C20"/>
      <c r="D20" s="147"/>
      <c r="E20" s="147"/>
      <c r="F20" s="147"/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</row>
    <row r="21" spans="1:51">
      <c r="A21"/>
      <c r="B21"/>
      <c r="C21"/>
      <c r="D21" s="147"/>
      <c r="E21" s="147"/>
      <c r="F21" s="147"/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/>
    </row>
    <row r="22" spans="1:51">
      <c r="A22"/>
      <c r="B22"/>
      <c r="C22"/>
      <c r="D22" s="147"/>
      <c r="E22" s="147"/>
      <c r="F22" s="147"/>
      <c r="G2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/>
    </row>
    <row r="23" spans="1:51">
      <c r="A23"/>
      <c r="B23"/>
      <c r="C23"/>
      <c r="D23" s="147"/>
      <c r="E23" s="147"/>
      <c r="F23" s="147"/>
      <c r="G23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  <c r="AC23"/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AY23"/>
    </row>
    <row r="24" spans="1:51">
      <c r="A24"/>
      <c r="B24"/>
      <c r="C24"/>
      <c r="D24" s="147"/>
      <c r="E24" s="147"/>
      <c r="F24" s="147"/>
      <c r="G24"/>
      <c r="H24"/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/>
    </row>
    <row r="25" spans="1:51">
      <c r="A25"/>
      <c r="B25"/>
      <c r="C25"/>
      <c r="D25" s="147"/>
      <c r="E25" s="147"/>
      <c r="F25" s="147"/>
      <c r="G25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/>
    </row>
    <row r="26" spans="1:51">
      <c r="A26"/>
      <c r="B26"/>
      <c r="C26"/>
      <c r="D26" s="147"/>
      <c r="E26" s="147"/>
      <c r="F26" s="147"/>
      <c r="G26"/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/>
    </row>
    <row r="27" spans="1:51">
      <c r="A27"/>
      <c r="B27"/>
      <c r="C27"/>
      <c r="D27" s="147"/>
      <c r="E27" s="147"/>
      <c r="F27" s="147"/>
      <c r="G27"/>
      <c r="H27"/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/>
    </row>
    <row r="28" spans="1:51">
      <c r="A28"/>
      <c r="B28"/>
      <c r="C28"/>
      <c r="D28" s="147"/>
      <c r="E28" s="147"/>
      <c r="F28" s="147"/>
      <c r="G28"/>
      <c r="H28"/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/>
    </row>
    <row r="29" spans="1:51">
      <c r="A29"/>
      <c r="B29"/>
      <c r="C29"/>
      <c r="D29" s="147"/>
      <c r="E29" s="147"/>
      <c r="F29" s="147"/>
      <c r="G29"/>
      <c r="H29"/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/>
    </row>
    <row r="30" spans="1:51">
      <c r="A30"/>
      <c r="B30"/>
      <c r="C30"/>
      <c r="D30" s="147"/>
      <c r="E30" s="147"/>
      <c r="F30" s="147"/>
      <c r="G30"/>
      <c r="H30"/>
      <c r="I30"/>
      <c r="J30"/>
      <c r="K30"/>
      <c r="L30"/>
      <c r="M30"/>
      <c r="N30"/>
      <c r="O30"/>
      <c r="P30"/>
      <c r="Q30"/>
      <c r="R30"/>
      <c r="S30"/>
      <c r="T30"/>
      <c r="U30"/>
      <c r="V30"/>
      <c r="W30"/>
      <c r="X30"/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  <c r="AY30"/>
    </row>
    <row r="31" spans="1:51">
      <c r="A31"/>
      <c r="B31"/>
      <c r="C31"/>
      <c r="D31" s="147"/>
      <c r="E31" s="147"/>
      <c r="F31" s="147"/>
      <c r="G31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/>
      <c r="W31"/>
      <c r="X31"/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  <c r="AY31"/>
    </row>
    <row r="32" spans="1:51">
      <c r="A32"/>
      <c r="B32"/>
      <c r="C32"/>
      <c r="D32" s="147"/>
      <c r="E32" s="147"/>
      <c r="F32" s="147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/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  <c r="AY32"/>
    </row>
    <row r="33" spans="1:51">
      <c r="A33"/>
      <c r="B33"/>
      <c r="C33"/>
      <c r="D33" s="147"/>
      <c r="E33" s="147"/>
      <c r="F33" s="147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/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  <c r="AY33"/>
    </row>
  </sheetData>
  <autoFilter ref="A1:BN1" xr:uid="{CA3C9B14-2E6F-7043-A492-A93BEC950101}">
    <sortState xmlns:xlrd2="http://schemas.microsoft.com/office/spreadsheetml/2017/richdata2" ref="A2:BN17">
      <sortCondition ref="B1:B17"/>
    </sortState>
  </autoFilter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80" zoomScaleNormal="80" workbookViewId="0">
      <selection activeCell="H12" sqref="H12"/>
    </sheetView>
  </sheetViews>
  <sheetFormatPr defaultColWidth="10.83203125" defaultRowHeight="14.5"/>
  <cols>
    <col min="1" max="1" width="10.83203125" style="44"/>
    <col min="2" max="2" width="10.83203125" style="45"/>
    <col min="3" max="3" width="13.33203125" style="45" bestFit="1" customWidth="1"/>
    <col min="4" max="4" width="10.83203125" style="45"/>
    <col min="5" max="5" width="30.83203125" style="46" bestFit="1" customWidth="1"/>
    <col min="6" max="6" width="13.5" style="44" hidden="1" customWidth="1"/>
    <col min="7" max="16384" width="10.83203125" style="44"/>
  </cols>
  <sheetData>
    <row r="2" spans="2:6">
      <c r="B2" s="138" t="s">
        <v>35</v>
      </c>
      <c r="C2" s="138" t="s">
        <v>36</v>
      </c>
      <c r="D2" s="138" t="s">
        <v>37</v>
      </c>
      <c r="E2" s="139" t="s">
        <v>121</v>
      </c>
      <c r="F2" s="140" t="s">
        <v>122</v>
      </c>
    </row>
    <row r="3" spans="2:6">
      <c r="B3" s="141" t="s">
        <v>77</v>
      </c>
      <c r="C3" s="141" t="s">
        <v>130</v>
      </c>
      <c r="D3" s="141" t="s">
        <v>55</v>
      </c>
      <c r="E3" s="142">
        <v>159.46710205078119</v>
      </c>
      <c r="F3" s="186" t="e">
        <f>#REF!</f>
        <v>#REF!</v>
      </c>
    </row>
    <row r="4" spans="2:6">
      <c r="B4" s="143" t="s">
        <v>63</v>
      </c>
      <c r="C4" s="143" t="s">
        <v>130</v>
      </c>
      <c r="D4" s="143" t="s">
        <v>39</v>
      </c>
      <c r="E4" s="144">
        <v>244.60354003906201</v>
      </c>
      <c r="F4" s="187"/>
    </row>
    <row r="5" spans="2:6">
      <c r="B5" s="141" t="s">
        <v>78</v>
      </c>
      <c r="C5" s="141" t="s">
        <v>131</v>
      </c>
      <c r="D5" s="141" t="s">
        <v>55</v>
      </c>
      <c r="E5" s="142">
        <v>177.70587158203119</v>
      </c>
      <c r="F5" s="186" t="e">
        <f>#REF!</f>
        <v>#REF!</v>
      </c>
    </row>
    <row r="6" spans="2:6">
      <c r="B6" s="143" t="s">
        <v>64</v>
      </c>
      <c r="C6" s="143" t="s">
        <v>131</v>
      </c>
      <c r="D6" s="143" t="s">
        <v>39</v>
      </c>
      <c r="E6" s="145">
        <v>253.07858886718799</v>
      </c>
      <c r="F6" s="187"/>
    </row>
    <row r="7" spans="2:6">
      <c r="B7" s="141" t="s">
        <v>79</v>
      </c>
      <c r="C7" s="141" t="s">
        <v>132</v>
      </c>
      <c r="D7" s="141" t="s">
        <v>55</v>
      </c>
      <c r="E7" s="142">
        <v>149.75698242187499</v>
      </c>
      <c r="F7" s="186" t="e">
        <f>#REF!</f>
        <v>#REF!</v>
      </c>
    </row>
    <row r="8" spans="2:6">
      <c r="B8" s="143" t="s">
        <v>65</v>
      </c>
      <c r="C8" s="143" t="s">
        <v>132</v>
      </c>
      <c r="D8" s="143" t="s">
        <v>39</v>
      </c>
      <c r="E8" s="145">
        <v>194.56508789062499</v>
      </c>
      <c r="F8" s="187"/>
    </row>
    <row r="9" spans="2:6">
      <c r="B9" s="141" t="s">
        <v>80</v>
      </c>
      <c r="C9" s="141" t="s">
        <v>133</v>
      </c>
      <c r="D9" s="141" t="s">
        <v>55</v>
      </c>
      <c r="E9" s="142">
        <v>149.24061279296879</v>
      </c>
      <c r="F9" s="186" t="e">
        <f>#REF!</f>
        <v>#REF!</v>
      </c>
    </row>
    <row r="10" spans="2:6">
      <c r="B10" s="143" t="s">
        <v>66</v>
      </c>
      <c r="C10" s="143" t="s">
        <v>133</v>
      </c>
      <c r="D10" s="143" t="s">
        <v>39</v>
      </c>
      <c r="E10" s="145">
        <v>192.1035034179688</v>
      </c>
      <c r="F10" s="187"/>
    </row>
    <row r="11" spans="2:6">
      <c r="B11" s="141" t="s">
        <v>81</v>
      </c>
      <c r="C11" s="141" t="s">
        <v>134</v>
      </c>
      <c r="D11" s="141" t="s">
        <v>55</v>
      </c>
      <c r="E11" s="142">
        <v>107.95449218749999</v>
      </c>
      <c r="F11" s="186" t="e">
        <f>#REF!</f>
        <v>#REF!</v>
      </c>
    </row>
    <row r="12" spans="2:6">
      <c r="B12" s="143" t="s">
        <v>67</v>
      </c>
      <c r="C12" s="143" t="s">
        <v>134</v>
      </c>
      <c r="D12" s="143" t="s">
        <v>39</v>
      </c>
      <c r="E12" s="145">
        <v>156.90878906250001</v>
      </c>
      <c r="F12" s="187"/>
    </row>
    <row r="13" spans="2:6">
      <c r="B13" s="141" t="s">
        <v>82</v>
      </c>
      <c r="C13" s="141" t="s">
        <v>135</v>
      </c>
      <c r="D13" s="141" t="s">
        <v>55</v>
      </c>
      <c r="E13" s="142">
        <v>101.9400268554688</v>
      </c>
      <c r="F13" s="186" t="e">
        <f>#REF!</f>
        <v>#REF!</v>
      </c>
    </row>
    <row r="14" spans="2:6">
      <c r="B14" s="143" t="s">
        <v>68</v>
      </c>
      <c r="C14" s="143" t="s">
        <v>135</v>
      </c>
      <c r="D14" s="143" t="s">
        <v>39</v>
      </c>
      <c r="E14" s="145">
        <v>151.53056640624999</v>
      </c>
      <c r="F14" s="187"/>
    </row>
    <row r="15" spans="2:6">
      <c r="B15" s="141" t="s">
        <v>83</v>
      </c>
      <c r="C15" s="141" t="s">
        <v>136</v>
      </c>
      <c r="D15" s="141" t="s">
        <v>55</v>
      </c>
      <c r="E15" s="142">
        <v>97.610058593749997</v>
      </c>
      <c r="F15" s="184" t="e">
        <f>#REF!</f>
        <v>#REF!</v>
      </c>
    </row>
    <row r="16" spans="2:6">
      <c r="B16" s="143" t="s">
        <v>69</v>
      </c>
      <c r="C16" s="143" t="s">
        <v>136</v>
      </c>
      <c r="D16" s="143" t="s">
        <v>39</v>
      </c>
      <c r="E16" s="145">
        <v>136.5080688476562</v>
      </c>
      <c r="F16" s="185"/>
    </row>
    <row r="17" spans="2:6">
      <c r="B17" s="141" t="s">
        <v>84</v>
      </c>
      <c r="C17" s="141" t="s">
        <v>137</v>
      </c>
      <c r="D17" s="141" t="s">
        <v>55</v>
      </c>
      <c r="E17" s="142">
        <v>96.044421386718795</v>
      </c>
      <c r="F17" s="184" t="e">
        <f>#REF!</f>
        <v>#REF!</v>
      </c>
    </row>
    <row r="18" spans="2:6">
      <c r="B18" s="143" t="s">
        <v>70</v>
      </c>
      <c r="C18" s="143" t="s">
        <v>137</v>
      </c>
      <c r="D18" s="143" t="s">
        <v>39</v>
      </c>
      <c r="E18" s="145">
        <v>148.23603515625001</v>
      </c>
      <c r="F18" s="185"/>
    </row>
    <row r="19" spans="2:6">
      <c r="B19" s="141" t="s">
        <v>85</v>
      </c>
      <c r="C19" s="141" t="s">
        <v>138</v>
      </c>
      <c r="D19" s="141" t="s">
        <v>55</v>
      </c>
      <c r="E19" s="142">
        <v>82.006872558593798</v>
      </c>
      <c r="F19" s="184" t="e">
        <f>#REF!</f>
        <v>#REF!</v>
      </c>
    </row>
    <row r="20" spans="2:6">
      <c r="B20" s="143" t="s">
        <v>71</v>
      </c>
      <c r="C20" s="143" t="s">
        <v>138</v>
      </c>
      <c r="D20" s="143" t="s">
        <v>39</v>
      </c>
      <c r="E20" s="145">
        <v>114.917529296875</v>
      </c>
      <c r="F20" s="185"/>
    </row>
    <row r="21" spans="2:6">
      <c r="B21" s="141" t="s">
        <v>86</v>
      </c>
      <c r="C21" s="141" t="s">
        <v>139</v>
      </c>
      <c r="D21" s="141" t="s">
        <v>55</v>
      </c>
      <c r="E21" s="142">
        <v>96.224316406249997</v>
      </c>
      <c r="F21" s="184" t="e">
        <f>#REF!</f>
        <v>#REF!</v>
      </c>
    </row>
    <row r="22" spans="2:6">
      <c r="B22" s="143" t="s">
        <v>72</v>
      </c>
      <c r="C22" s="143" t="s">
        <v>139</v>
      </c>
      <c r="D22" s="143" t="s">
        <v>39</v>
      </c>
      <c r="E22" s="145">
        <v>127.2986572265626</v>
      </c>
      <c r="F22" s="185"/>
    </row>
    <row r="23" spans="2:6">
      <c r="B23" s="141" t="s">
        <v>87</v>
      </c>
      <c r="C23" s="141" t="s">
        <v>140</v>
      </c>
      <c r="D23" s="141" t="s">
        <v>55</v>
      </c>
      <c r="E23" s="142">
        <v>118.09072265624999</v>
      </c>
      <c r="F23" s="184" t="e">
        <f>#REF!</f>
        <v>#REF!</v>
      </c>
    </row>
    <row r="24" spans="2:6">
      <c r="B24" s="143" t="s">
        <v>73</v>
      </c>
      <c r="C24" s="143" t="s">
        <v>140</v>
      </c>
      <c r="D24" s="143" t="s">
        <v>39</v>
      </c>
      <c r="E24" s="145">
        <v>142.94999999999999</v>
      </c>
      <c r="F24" s="185"/>
    </row>
    <row r="25" spans="2:6">
      <c r="B25" s="141" t="s">
        <v>88</v>
      </c>
      <c r="C25" s="141" t="s">
        <v>141</v>
      </c>
      <c r="D25" s="141" t="s">
        <v>55</v>
      </c>
      <c r="E25" s="142">
        <v>99.927301025390605</v>
      </c>
      <c r="F25" s="184" t="e">
        <f>#REF!</f>
        <v>#REF!</v>
      </c>
    </row>
    <row r="26" spans="2:6">
      <c r="B26" s="143" t="s">
        <v>74</v>
      </c>
      <c r="C26" s="143" t="s">
        <v>141</v>
      </c>
      <c r="D26" s="143" t="s">
        <v>39</v>
      </c>
      <c r="E26" s="145">
        <v>137.64588623046879</v>
      </c>
      <c r="F26" s="185"/>
    </row>
    <row r="27" spans="2:6">
      <c r="B27" s="141" t="s">
        <v>89</v>
      </c>
      <c r="C27" s="141" t="s">
        <v>142</v>
      </c>
      <c r="D27" s="141" t="s">
        <v>55</v>
      </c>
      <c r="E27" s="142">
        <v>77.997790527343795</v>
      </c>
      <c r="F27" s="184" t="e">
        <f>#REF!</f>
        <v>#REF!</v>
      </c>
    </row>
    <row r="28" spans="2:6">
      <c r="B28" s="143" t="s">
        <v>75</v>
      </c>
      <c r="C28" s="143" t="s">
        <v>142</v>
      </c>
      <c r="D28" s="143" t="s">
        <v>39</v>
      </c>
      <c r="E28" s="145">
        <v>125.0632202148438</v>
      </c>
      <c r="F28" s="185"/>
    </row>
    <row r="29" spans="2:6">
      <c r="B29" s="141" t="s">
        <v>90</v>
      </c>
      <c r="C29" s="141" t="s">
        <v>143</v>
      </c>
      <c r="D29" s="141" t="s">
        <v>55</v>
      </c>
      <c r="E29" s="142">
        <v>100.15451049804679</v>
      </c>
      <c r="F29" s="184" t="e">
        <f>#REF!</f>
        <v>#REF!</v>
      </c>
    </row>
    <row r="30" spans="2:6">
      <c r="B30" s="143" t="s">
        <v>76</v>
      </c>
      <c r="C30" s="143" t="s">
        <v>143</v>
      </c>
      <c r="D30" s="143" t="s">
        <v>39</v>
      </c>
      <c r="E30" s="145">
        <v>147.160400390625</v>
      </c>
      <c r="F30" s="185"/>
    </row>
    <row r="31" spans="2:6">
      <c r="B31" s="141" t="s">
        <v>218</v>
      </c>
      <c r="C31" s="141" t="s">
        <v>7</v>
      </c>
      <c r="D31" s="141" t="s">
        <v>55</v>
      </c>
      <c r="E31" s="142">
        <v>0</v>
      </c>
      <c r="F31" s="186" t="e">
        <f>#REF!</f>
        <v>#REF!</v>
      </c>
    </row>
    <row r="32" spans="2:6">
      <c r="B32" s="143" t="s">
        <v>217</v>
      </c>
      <c r="C32" s="143" t="s">
        <v>7</v>
      </c>
      <c r="D32" s="143" t="s">
        <v>39</v>
      </c>
      <c r="E32" s="145">
        <v>0.26672048568725598</v>
      </c>
      <c r="F32" s="187"/>
    </row>
    <row r="33" spans="2:6">
      <c r="B33" s="141" t="s">
        <v>120</v>
      </c>
      <c r="C33" s="141" t="s">
        <v>53</v>
      </c>
      <c r="D33" s="141" t="s">
        <v>55</v>
      </c>
      <c r="E33" s="142">
        <v>37.967883300781196</v>
      </c>
      <c r="F33" s="186" t="e">
        <f>#REF!</f>
        <v>#REF!</v>
      </c>
    </row>
    <row r="34" spans="2:6">
      <c r="B34" s="143" t="s">
        <v>119</v>
      </c>
      <c r="C34" s="143" t="s">
        <v>53</v>
      </c>
      <c r="D34" s="143" t="s">
        <v>39</v>
      </c>
      <c r="E34" s="145">
        <v>37.798455810546798</v>
      </c>
      <c r="F34" s="187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13:F14"/>
    <mergeCell ref="F3:F4"/>
    <mergeCell ref="F5:F6"/>
    <mergeCell ref="F7:F8"/>
    <mergeCell ref="F9:F10"/>
    <mergeCell ref="F11:F12"/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R33"/>
  <sheetViews>
    <sheetView zoomScale="60" zoomScaleNormal="60" workbookViewId="0">
      <selection activeCell="A2" sqref="A2:D33"/>
    </sheetView>
  </sheetViews>
  <sheetFormatPr defaultColWidth="10.83203125" defaultRowHeight="15.5"/>
  <cols>
    <col min="1" max="1" width="10.83203125" style="38"/>
    <col min="2" max="2" width="10.83203125" style="137"/>
    <col min="3" max="7" width="10.83203125" style="38"/>
    <col min="8" max="10" width="10.83203125" style="136"/>
    <col min="11" max="16384" width="10.83203125" style="38"/>
  </cols>
  <sheetData>
    <row r="1" spans="1:70">
      <c r="A1" t="s">
        <v>35</v>
      </c>
      <c r="B1" t="s">
        <v>36</v>
      </c>
      <c r="C1" t="s">
        <v>37</v>
      </c>
      <c r="D1" t="s">
        <v>219</v>
      </c>
      <c r="E1" t="s">
        <v>151</v>
      </c>
      <c r="F1" t="s">
        <v>152</v>
      </c>
      <c r="G1" t="s">
        <v>153</v>
      </c>
      <c r="H1" t="s">
        <v>154</v>
      </c>
      <c r="I1" t="s">
        <v>155</v>
      </c>
      <c r="J1" t="s">
        <v>11</v>
      </c>
      <c r="K1" t="s">
        <v>156</v>
      </c>
      <c r="L1" t="s">
        <v>157</v>
      </c>
      <c r="M1" t="s">
        <v>158</v>
      </c>
      <c r="N1" t="s">
        <v>159</v>
      </c>
      <c r="O1" t="s">
        <v>160</v>
      </c>
      <c r="P1" t="s">
        <v>161</v>
      </c>
      <c r="Q1" t="s">
        <v>162</v>
      </c>
      <c r="R1" t="s">
        <v>163</v>
      </c>
      <c r="S1" t="s">
        <v>164</v>
      </c>
      <c r="T1" t="s">
        <v>165</v>
      </c>
      <c r="U1" t="s">
        <v>166</v>
      </c>
      <c r="V1" t="s">
        <v>167</v>
      </c>
      <c r="W1" t="s">
        <v>168</v>
      </c>
      <c r="X1" t="s">
        <v>169</v>
      </c>
      <c r="Y1" t="s">
        <v>170</v>
      </c>
      <c r="Z1" t="s">
        <v>171</v>
      </c>
      <c r="AA1" t="s">
        <v>172</v>
      </c>
      <c r="AB1" t="s">
        <v>173</v>
      </c>
      <c r="AC1" t="s">
        <v>174</v>
      </c>
      <c r="AD1" t="s">
        <v>175</v>
      </c>
      <c r="AE1" t="s">
        <v>176</v>
      </c>
      <c r="AF1" t="s">
        <v>177</v>
      </c>
      <c r="AG1" t="s">
        <v>178</v>
      </c>
      <c r="AH1" t="s">
        <v>179</v>
      </c>
      <c r="AI1" t="s">
        <v>180</v>
      </c>
      <c r="AJ1" t="s">
        <v>181</v>
      </c>
      <c r="AK1" t="s">
        <v>182</v>
      </c>
      <c r="AL1" t="s">
        <v>183</v>
      </c>
      <c r="AM1" t="s">
        <v>184</v>
      </c>
      <c r="AN1" t="s">
        <v>185</v>
      </c>
      <c r="AO1" t="s">
        <v>186</v>
      </c>
      <c r="AP1" t="s">
        <v>187</v>
      </c>
      <c r="AQ1" t="s">
        <v>188</v>
      </c>
      <c r="AR1" t="s">
        <v>189</v>
      </c>
      <c r="AS1" t="s">
        <v>190</v>
      </c>
      <c r="AT1" t="s">
        <v>191</v>
      </c>
      <c r="AU1" t="s">
        <v>192</v>
      </c>
      <c r="AV1" t="s">
        <v>193</v>
      </c>
      <c r="AW1" t="s">
        <v>194</v>
      </c>
      <c r="AX1" t="s">
        <v>195</v>
      </c>
      <c r="AY1" t="s">
        <v>196</v>
      </c>
      <c r="AZ1" t="s">
        <v>197</v>
      </c>
      <c r="BA1" t="s">
        <v>198</v>
      </c>
      <c r="BB1" t="s">
        <v>199</v>
      </c>
      <c r="BC1" t="s">
        <v>200</v>
      </c>
      <c r="BD1" t="s">
        <v>201</v>
      </c>
      <c r="BE1" t="s">
        <v>202</v>
      </c>
      <c r="BF1" t="s">
        <v>203</v>
      </c>
      <c r="BG1" t="s">
        <v>204</v>
      </c>
      <c r="BH1" t="s">
        <v>205</v>
      </c>
      <c r="BI1" t="s">
        <v>206</v>
      </c>
      <c r="BJ1" t="s">
        <v>207</v>
      </c>
      <c r="BK1" t="s">
        <v>208</v>
      </c>
      <c r="BL1" t="s">
        <v>209</v>
      </c>
      <c r="BM1" t="s">
        <v>210</v>
      </c>
      <c r="BN1" t="s">
        <v>211</v>
      </c>
      <c r="BO1"/>
      <c r="BP1" s="147"/>
      <c r="BQ1" s="147"/>
      <c r="BR1" s="147"/>
    </row>
    <row r="2" spans="1:70">
      <c r="A2" s="38" t="s">
        <v>77</v>
      </c>
      <c r="B2" s="137" t="s">
        <v>130</v>
      </c>
      <c r="C2" s="38" t="s">
        <v>55</v>
      </c>
      <c r="D2">
        <f t="shared" ref="D2:D33" si="0">L2/5</f>
        <v>159.46710205078119</v>
      </c>
      <c r="E2" s="38">
        <v>39.866775512695298</v>
      </c>
      <c r="F2" s="38" t="s">
        <v>212</v>
      </c>
      <c r="G2" s="38" t="s">
        <v>213</v>
      </c>
      <c r="H2" s="136" t="s">
        <v>214</v>
      </c>
      <c r="I2" s="136" t="s">
        <v>214</v>
      </c>
      <c r="J2" s="136" t="s">
        <v>215</v>
      </c>
      <c r="K2" s="38" t="s">
        <v>216</v>
      </c>
      <c r="L2" s="38">
        <v>797.33551025390602</v>
      </c>
      <c r="O2" s="38">
        <v>42.826118469238303</v>
      </c>
      <c r="P2" s="38">
        <v>36.9148559570313</v>
      </c>
      <c r="Q2" s="38">
        <v>20979</v>
      </c>
      <c r="R2" s="38">
        <v>699</v>
      </c>
      <c r="S2" s="38">
        <v>20280</v>
      </c>
      <c r="T2" s="38">
        <v>0</v>
      </c>
      <c r="U2" s="38">
        <v>0</v>
      </c>
      <c r="V2" s="38">
        <v>0</v>
      </c>
      <c r="W2" s="38">
        <v>0</v>
      </c>
      <c r="AF2" s="38">
        <v>3542.55322265625</v>
      </c>
      <c r="AT2" s="38">
        <v>4395.0296066786304</v>
      </c>
      <c r="AU2" s="38">
        <v>2880.91678967598</v>
      </c>
      <c r="AV2" s="38">
        <v>2931.3655650744499</v>
      </c>
      <c r="BA2" s="38">
        <v>41.3757133483887</v>
      </c>
      <c r="BB2" s="38">
        <v>38.359767913818402</v>
      </c>
    </row>
    <row r="3" spans="1:70">
      <c r="A3" t="s">
        <v>63</v>
      </c>
      <c r="B3" t="s">
        <v>130</v>
      </c>
      <c r="C3" t="s">
        <v>39</v>
      </c>
      <c r="D3">
        <f t="shared" si="0"/>
        <v>244.60354003906201</v>
      </c>
      <c r="E3">
        <v>61.150882720947301</v>
      </c>
      <c r="F3" t="s">
        <v>212</v>
      </c>
      <c r="G3" t="s">
        <v>213</v>
      </c>
      <c r="H3" t="s">
        <v>214</v>
      </c>
      <c r="I3" t="s">
        <v>214</v>
      </c>
      <c r="J3" t="s">
        <v>215</v>
      </c>
      <c r="K3" t="s">
        <v>216</v>
      </c>
      <c r="L3">
        <v>1223.01770019531</v>
      </c>
      <c r="M3"/>
      <c r="N3"/>
      <c r="O3">
        <v>64.976448059082003</v>
      </c>
      <c r="P3">
        <v>57.337718963622997</v>
      </c>
      <c r="Q3">
        <v>19447</v>
      </c>
      <c r="R3">
        <v>985</v>
      </c>
      <c r="S3">
        <v>18462</v>
      </c>
      <c r="T3">
        <v>0</v>
      </c>
      <c r="U3">
        <v>0</v>
      </c>
      <c r="V3">
        <v>0</v>
      </c>
      <c r="W3">
        <v>0</v>
      </c>
      <c r="X3"/>
      <c r="Y3"/>
      <c r="Z3"/>
      <c r="AA3"/>
      <c r="AB3"/>
      <c r="AC3"/>
      <c r="AD3"/>
      <c r="AE3"/>
      <c r="AF3">
        <v>5000</v>
      </c>
      <c r="AG3"/>
      <c r="AH3"/>
      <c r="AI3"/>
      <c r="AJ3"/>
      <c r="AK3"/>
      <c r="AL3"/>
      <c r="AM3"/>
      <c r="AN3"/>
      <c r="AO3"/>
      <c r="AP3"/>
      <c r="AQ3"/>
      <c r="AR3"/>
      <c r="AS3"/>
      <c r="AT3">
        <v>5512.2232114530498</v>
      </c>
      <c r="AU3">
        <v>4224.2841896848104</v>
      </c>
      <c r="AV3">
        <v>4289.5189269934499</v>
      </c>
      <c r="AW3"/>
      <c r="AX3"/>
      <c r="AY3"/>
      <c r="AZ3"/>
      <c r="BA3">
        <v>63.101150512695298</v>
      </c>
      <c r="BB3">
        <v>59.203845977783203</v>
      </c>
      <c r="BC3"/>
      <c r="BD3"/>
      <c r="BE3"/>
      <c r="BF3"/>
      <c r="BG3"/>
      <c r="BH3"/>
      <c r="BI3"/>
      <c r="BJ3"/>
      <c r="BK3"/>
      <c r="BL3"/>
      <c r="BM3"/>
      <c r="BN3"/>
      <c r="BO3"/>
    </row>
    <row r="4" spans="1:70">
      <c r="A4" s="38" t="s">
        <v>78</v>
      </c>
      <c r="B4" s="137" t="s">
        <v>131</v>
      </c>
      <c r="C4" s="38" t="s">
        <v>55</v>
      </c>
      <c r="D4">
        <f t="shared" si="0"/>
        <v>177.70587158203119</v>
      </c>
      <c r="E4" s="38">
        <v>44.426467895507798</v>
      </c>
      <c r="F4" s="38" t="s">
        <v>212</v>
      </c>
      <c r="G4" s="38" t="s">
        <v>213</v>
      </c>
      <c r="H4" s="136" t="s">
        <v>214</v>
      </c>
      <c r="I4" s="136" t="s">
        <v>214</v>
      </c>
      <c r="J4" s="136" t="s">
        <v>215</v>
      </c>
      <c r="K4" s="38" t="s">
        <v>216</v>
      </c>
      <c r="L4" s="38">
        <v>888.52935791015602</v>
      </c>
      <c r="O4" s="38">
        <v>47.865627288818402</v>
      </c>
      <c r="P4" s="38">
        <v>40.997329711914098</v>
      </c>
      <c r="Q4" s="38">
        <v>17351</v>
      </c>
      <c r="R4" s="38">
        <v>643</v>
      </c>
      <c r="S4" s="38">
        <v>16708</v>
      </c>
      <c r="T4" s="38">
        <v>0</v>
      </c>
      <c r="U4" s="38">
        <v>0</v>
      </c>
      <c r="V4" s="38">
        <v>0</v>
      </c>
      <c r="W4" s="38">
        <v>0</v>
      </c>
      <c r="AF4" s="38">
        <v>3542.55322265625</v>
      </c>
      <c r="AT4" s="38">
        <v>4419.0904744149702</v>
      </c>
      <c r="AU4" s="38">
        <v>2900.1106031480399</v>
      </c>
      <c r="AV4" s="38">
        <v>2956.4015406862</v>
      </c>
      <c r="BA4" s="38">
        <v>46.179882049560497</v>
      </c>
      <c r="BB4" s="38">
        <v>42.675655364990199</v>
      </c>
    </row>
    <row r="5" spans="1:70">
      <c r="A5" t="s">
        <v>64</v>
      </c>
      <c r="B5" t="s">
        <v>131</v>
      </c>
      <c r="C5" t="s">
        <v>39</v>
      </c>
      <c r="D5">
        <f t="shared" si="0"/>
        <v>253.07858886718799</v>
      </c>
      <c r="E5">
        <v>63.269645690917997</v>
      </c>
      <c r="F5" t="s">
        <v>212</v>
      </c>
      <c r="G5" t="s">
        <v>213</v>
      </c>
      <c r="H5" t="s">
        <v>214</v>
      </c>
      <c r="I5" t="s">
        <v>214</v>
      </c>
      <c r="J5" t="s">
        <v>215</v>
      </c>
      <c r="K5" t="s">
        <v>216</v>
      </c>
      <c r="L5">
        <v>1265.39294433594</v>
      </c>
      <c r="M5"/>
      <c r="N5"/>
      <c r="O5">
        <v>67.345779418945298</v>
      </c>
      <c r="P5">
        <v>59.207588195800803</v>
      </c>
      <c r="Q5">
        <v>17743</v>
      </c>
      <c r="R5">
        <v>929</v>
      </c>
      <c r="S5">
        <v>16814</v>
      </c>
      <c r="T5">
        <v>0</v>
      </c>
      <c r="U5">
        <v>0</v>
      </c>
      <c r="V5">
        <v>0</v>
      </c>
      <c r="W5">
        <v>0</v>
      </c>
      <c r="X5"/>
      <c r="Y5"/>
      <c r="Z5"/>
      <c r="AA5"/>
      <c r="AB5"/>
      <c r="AC5"/>
      <c r="AD5"/>
      <c r="AE5"/>
      <c r="AF5">
        <v>5000</v>
      </c>
      <c r="AG5"/>
      <c r="AH5"/>
      <c r="AI5"/>
      <c r="AJ5"/>
      <c r="AK5"/>
      <c r="AL5"/>
      <c r="AM5"/>
      <c r="AN5"/>
      <c r="AO5"/>
      <c r="AP5"/>
      <c r="AQ5"/>
      <c r="AR5"/>
      <c r="AS5"/>
      <c r="AT5">
        <v>5522.8201238100401</v>
      </c>
      <c r="AU5">
        <v>4237.5911464770597</v>
      </c>
      <c r="AV5">
        <v>4304.8840349368702</v>
      </c>
      <c r="AW5"/>
      <c r="AX5"/>
      <c r="AY5"/>
      <c r="AZ5"/>
      <c r="BA5">
        <v>65.347541809082003</v>
      </c>
      <c r="BB5">
        <v>61.195411682128899</v>
      </c>
      <c r="BC5"/>
      <c r="BD5"/>
      <c r="BE5"/>
      <c r="BF5"/>
      <c r="BG5"/>
      <c r="BH5"/>
      <c r="BI5"/>
      <c r="BJ5"/>
      <c r="BK5"/>
      <c r="BL5"/>
      <c r="BM5"/>
      <c r="BN5"/>
      <c r="BO5"/>
    </row>
    <row r="6" spans="1:70">
      <c r="A6" s="38" t="s">
        <v>79</v>
      </c>
      <c r="B6" s="137" t="s">
        <v>132</v>
      </c>
      <c r="C6" s="38" t="s">
        <v>55</v>
      </c>
      <c r="D6">
        <f t="shared" si="0"/>
        <v>149.75698242187499</v>
      </c>
      <c r="E6" s="38">
        <v>37.439247131347699</v>
      </c>
      <c r="F6" s="38" t="s">
        <v>212</v>
      </c>
      <c r="G6" s="38" t="s">
        <v>213</v>
      </c>
      <c r="H6" s="136" t="s">
        <v>214</v>
      </c>
      <c r="I6" s="136" t="s">
        <v>214</v>
      </c>
      <c r="J6" s="136" t="s">
        <v>215</v>
      </c>
      <c r="K6" s="38" t="s">
        <v>216</v>
      </c>
      <c r="L6" s="38">
        <v>748.784912109375</v>
      </c>
      <c r="O6" s="38">
        <v>40.416683197021499</v>
      </c>
      <c r="P6" s="38">
        <v>34.469329833984403</v>
      </c>
      <c r="Q6" s="38">
        <v>19443</v>
      </c>
      <c r="R6" s="38">
        <v>609</v>
      </c>
      <c r="S6" s="38">
        <v>18834</v>
      </c>
      <c r="T6" s="38">
        <v>0</v>
      </c>
      <c r="U6" s="38">
        <v>0</v>
      </c>
      <c r="V6" s="38">
        <v>0</v>
      </c>
      <c r="W6" s="38">
        <v>0</v>
      </c>
      <c r="AF6" s="38">
        <v>3542.55322265625</v>
      </c>
      <c r="AT6" s="38">
        <v>4410.2317988954701</v>
      </c>
      <c r="AU6" s="38">
        <v>2904.3351882913498</v>
      </c>
      <c r="AV6" s="38">
        <v>2951.5033740578401</v>
      </c>
      <c r="BA6" s="38">
        <v>38.957408905029297</v>
      </c>
      <c r="BB6" s="38">
        <v>35.923046112060497</v>
      </c>
    </row>
    <row r="7" spans="1:70">
      <c r="A7" t="s">
        <v>65</v>
      </c>
      <c r="B7" t="s">
        <v>132</v>
      </c>
      <c r="C7" t="s">
        <v>39</v>
      </c>
      <c r="D7">
        <f t="shared" si="0"/>
        <v>194.56508789062499</v>
      </c>
      <c r="E7">
        <v>48.641273498535199</v>
      </c>
      <c r="F7" t="s">
        <v>212</v>
      </c>
      <c r="G7" t="s">
        <v>213</v>
      </c>
      <c r="H7" t="s">
        <v>214</v>
      </c>
      <c r="I7" t="s">
        <v>214</v>
      </c>
      <c r="J7" t="s">
        <v>215</v>
      </c>
      <c r="K7" t="s">
        <v>216</v>
      </c>
      <c r="L7">
        <v>972.825439453125</v>
      </c>
      <c r="M7"/>
      <c r="N7"/>
      <c r="O7">
        <v>52.336025238037102</v>
      </c>
      <c r="P7">
        <v>44.958084106445298</v>
      </c>
      <c r="Q7">
        <v>16493</v>
      </c>
      <c r="R7">
        <v>668</v>
      </c>
      <c r="S7">
        <v>15825</v>
      </c>
      <c r="T7">
        <v>0</v>
      </c>
      <c r="U7">
        <v>0</v>
      </c>
      <c r="V7">
        <v>0</v>
      </c>
      <c r="W7">
        <v>0</v>
      </c>
      <c r="X7"/>
      <c r="Y7"/>
      <c r="Z7"/>
      <c r="AA7"/>
      <c r="AB7"/>
      <c r="AC7"/>
      <c r="AD7"/>
      <c r="AE7"/>
      <c r="AF7">
        <v>5000</v>
      </c>
      <c r="AG7"/>
      <c r="AH7"/>
      <c r="AI7"/>
      <c r="AJ7"/>
      <c r="AK7"/>
      <c r="AL7"/>
      <c r="AM7"/>
      <c r="AN7"/>
      <c r="AO7"/>
      <c r="AP7"/>
      <c r="AQ7"/>
      <c r="AR7"/>
      <c r="AS7"/>
      <c r="AT7">
        <v>5540.3643733041699</v>
      </c>
      <c r="AU7">
        <v>4257.7809638502204</v>
      </c>
      <c r="AV7">
        <v>4309.7281970713102</v>
      </c>
      <c r="AW7"/>
      <c r="AX7"/>
      <c r="AY7"/>
      <c r="AZ7"/>
      <c r="BA7">
        <v>50.524898529052699</v>
      </c>
      <c r="BB7">
        <v>46.760654449462898</v>
      </c>
      <c r="BC7"/>
      <c r="BD7"/>
      <c r="BE7"/>
      <c r="BF7"/>
      <c r="BG7"/>
      <c r="BH7"/>
      <c r="BI7"/>
      <c r="BJ7"/>
      <c r="BK7"/>
      <c r="BL7"/>
      <c r="BM7"/>
      <c r="BN7"/>
      <c r="BO7"/>
    </row>
    <row r="8" spans="1:70">
      <c r="A8" s="38" t="s">
        <v>80</v>
      </c>
      <c r="B8" s="137" t="s">
        <v>133</v>
      </c>
      <c r="C8" s="38" t="s">
        <v>55</v>
      </c>
      <c r="D8">
        <f t="shared" si="0"/>
        <v>149.24061279296879</v>
      </c>
      <c r="E8" s="38">
        <v>37.310153961181598</v>
      </c>
      <c r="F8" s="38" t="s">
        <v>212</v>
      </c>
      <c r="G8" s="38" t="s">
        <v>213</v>
      </c>
      <c r="H8" s="136" t="s">
        <v>214</v>
      </c>
      <c r="I8" s="136" t="s">
        <v>214</v>
      </c>
      <c r="J8" s="136" t="s">
        <v>215</v>
      </c>
      <c r="K8" s="38" t="s">
        <v>216</v>
      </c>
      <c r="L8" s="38">
        <v>746.20306396484398</v>
      </c>
      <c r="O8" s="38">
        <v>40.2920532226563</v>
      </c>
      <c r="P8" s="38">
        <v>34.335792541503899</v>
      </c>
      <c r="Q8" s="38">
        <v>19317</v>
      </c>
      <c r="R8" s="38">
        <v>603</v>
      </c>
      <c r="S8" s="38">
        <v>18714</v>
      </c>
      <c r="T8" s="38">
        <v>0</v>
      </c>
      <c r="U8" s="38">
        <v>0</v>
      </c>
      <c r="V8" s="38">
        <v>0</v>
      </c>
      <c r="W8" s="38">
        <v>0</v>
      </c>
      <c r="AF8" s="38">
        <v>3542.55322265625</v>
      </c>
      <c r="AT8" s="38">
        <v>4426.3452605948096</v>
      </c>
      <c r="AU8" s="38">
        <v>2911.5674823003901</v>
      </c>
      <c r="AV8" s="38">
        <v>2958.85282683169</v>
      </c>
      <c r="BA8" s="38">
        <v>38.8305854797363</v>
      </c>
      <c r="BB8" s="38">
        <v>35.791683197021499</v>
      </c>
    </row>
    <row r="9" spans="1:70">
      <c r="A9" t="s">
        <v>66</v>
      </c>
      <c r="B9" t="s">
        <v>133</v>
      </c>
      <c r="C9" t="s">
        <v>39</v>
      </c>
      <c r="D9">
        <f t="shared" si="0"/>
        <v>192.1035034179688</v>
      </c>
      <c r="E9">
        <v>48.025875091552699</v>
      </c>
      <c r="F9" t="s">
        <v>212</v>
      </c>
      <c r="G9" t="s">
        <v>213</v>
      </c>
      <c r="H9" t="s">
        <v>214</v>
      </c>
      <c r="I9" t="s">
        <v>214</v>
      </c>
      <c r="J9" t="s">
        <v>215</v>
      </c>
      <c r="K9" t="s">
        <v>216</v>
      </c>
      <c r="L9">
        <v>960.51751708984398</v>
      </c>
      <c r="M9"/>
      <c r="N9"/>
      <c r="O9">
        <v>51.636112213134801</v>
      </c>
      <c r="P9">
        <v>44.426685333252003</v>
      </c>
      <c r="Q9">
        <v>17050</v>
      </c>
      <c r="R9">
        <v>682</v>
      </c>
      <c r="S9">
        <v>16368</v>
      </c>
      <c r="T9">
        <v>0</v>
      </c>
      <c r="U9">
        <v>0</v>
      </c>
      <c r="V9">
        <v>0</v>
      </c>
      <c r="W9">
        <v>0</v>
      </c>
      <c r="X9"/>
      <c r="Y9"/>
      <c r="Z9"/>
      <c r="AA9"/>
      <c r="AB9"/>
      <c r="AC9"/>
      <c r="AD9"/>
      <c r="AE9"/>
      <c r="AF9">
        <v>5000</v>
      </c>
      <c r="AG9"/>
      <c r="AH9"/>
      <c r="AI9"/>
      <c r="AJ9"/>
      <c r="AK9"/>
      <c r="AL9"/>
      <c r="AM9"/>
      <c r="AN9"/>
      <c r="AO9"/>
      <c r="AP9"/>
      <c r="AQ9"/>
      <c r="AR9"/>
      <c r="AS9"/>
      <c r="AT9">
        <v>5610.7043514307597</v>
      </c>
      <c r="AU9">
        <v>4319.4531069221403</v>
      </c>
      <c r="AV9">
        <v>4371.1031567024602</v>
      </c>
      <c r="AW9"/>
      <c r="AX9"/>
      <c r="AY9"/>
      <c r="AZ9"/>
      <c r="BA9">
        <v>49.866447448730497</v>
      </c>
      <c r="BB9">
        <v>46.188179016113303</v>
      </c>
      <c r="BC9"/>
      <c r="BD9"/>
      <c r="BE9"/>
      <c r="BF9"/>
      <c r="BG9"/>
      <c r="BH9"/>
      <c r="BI9"/>
      <c r="BJ9"/>
      <c r="BK9"/>
      <c r="BL9"/>
      <c r="BM9"/>
      <c r="BN9"/>
      <c r="BO9"/>
    </row>
    <row r="10" spans="1:70">
      <c r="A10" s="38" t="s">
        <v>81</v>
      </c>
      <c r="B10" s="137" t="s">
        <v>134</v>
      </c>
      <c r="C10" s="38" t="s">
        <v>55</v>
      </c>
      <c r="D10">
        <f t="shared" si="0"/>
        <v>107.95449218749999</v>
      </c>
      <c r="E10" s="38">
        <v>26.988622665405298</v>
      </c>
      <c r="F10" s="38" t="s">
        <v>212</v>
      </c>
      <c r="G10" s="38" t="s">
        <v>213</v>
      </c>
      <c r="H10" s="136" t="s">
        <v>214</v>
      </c>
      <c r="I10" s="136" t="s">
        <v>214</v>
      </c>
      <c r="J10" s="136" t="s">
        <v>215</v>
      </c>
      <c r="K10" s="38" t="s">
        <v>216</v>
      </c>
      <c r="L10" s="38">
        <v>539.7724609375</v>
      </c>
      <c r="O10" s="38">
        <v>29.684188842773398</v>
      </c>
      <c r="P10" s="38">
        <v>24.299219131469702</v>
      </c>
      <c r="Q10" s="38">
        <v>17020</v>
      </c>
      <c r="R10" s="38">
        <v>386</v>
      </c>
      <c r="S10" s="38">
        <v>16634</v>
      </c>
      <c r="T10" s="38">
        <v>0</v>
      </c>
      <c r="U10" s="38">
        <v>0</v>
      </c>
      <c r="V10" s="38">
        <v>0</v>
      </c>
      <c r="W10" s="38">
        <v>0</v>
      </c>
      <c r="AF10" s="38">
        <v>3542.55322265625</v>
      </c>
      <c r="AT10" s="38">
        <v>4384.23253698794</v>
      </c>
      <c r="AU10" s="38">
        <v>2874.9157398550001</v>
      </c>
      <c r="AV10" s="38">
        <v>2909.14583877941</v>
      </c>
      <c r="BA10" s="38">
        <v>28.3631401062012</v>
      </c>
      <c r="BB10" s="38">
        <v>25.615709304809599</v>
      </c>
    </row>
    <row r="11" spans="1:70">
      <c r="A11" t="s">
        <v>67</v>
      </c>
      <c r="B11" t="s">
        <v>134</v>
      </c>
      <c r="C11" t="s">
        <v>39</v>
      </c>
      <c r="D11">
        <f t="shared" si="0"/>
        <v>156.90878906250001</v>
      </c>
      <c r="E11">
        <v>39.227195739746101</v>
      </c>
      <c r="F11" t="s">
        <v>212</v>
      </c>
      <c r="G11" t="s">
        <v>213</v>
      </c>
      <c r="H11" t="s">
        <v>214</v>
      </c>
      <c r="I11" t="s">
        <v>214</v>
      </c>
      <c r="J11" t="s">
        <v>215</v>
      </c>
      <c r="K11" t="s">
        <v>216</v>
      </c>
      <c r="L11">
        <v>784.5439453125</v>
      </c>
      <c r="M11"/>
      <c r="N11"/>
      <c r="O11">
        <v>42.421413421630902</v>
      </c>
      <c r="P11">
        <v>36.0416259765625</v>
      </c>
      <c r="Q11">
        <v>17717</v>
      </c>
      <c r="R11">
        <v>581</v>
      </c>
      <c r="S11">
        <v>17136</v>
      </c>
      <c r="T11">
        <v>0</v>
      </c>
      <c r="U11">
        <v>0</v>
      </c>
      <c r="V11">
        <v>0</v>
      </c>
      <c r="W11">
        <v>0</v>
      </c>
      <c r="X11"/>
      <c r="Y11"/>
      <c r="Z11"/>
      <c r="AA11"/>
      <c r="AB11"/>
      <c r="AC11"/>
      <c r="AD11"/>
      <c r="AE11"/>
      <c r="AF11">
        <v>5000</v>
      </c>
      <c r="AG11"/>
      <c r="AH11"/>
      <c r="AI11"/>
      <c r="AJ11"/>
      <c r="AK11"/>
      <c r="AL11"/>
      <c r="AM11"/>
      <c r="AN11"/>
      <c r="AO11"/>
      <c r="AP11"/>
      <c r="AQ11"/>
      <c r="AR11"/>
      <c r="AS11"/>
      <c r="AT11">
        <v>5552.0710772778602</v>
      </c>
      <c r="AU11">
        <v>4231.4374193036601</v>
      </c>
      <c r="AV11">
        <v>4274.7454373249402</v>
      </c>
      <c r="AW11"/>
      <c r="AX11"/>
      <c r="AY11"/>
      <c r="AZ11"/>
      <c r="BA11">
        <v>40.8558158874512</v>
      </c>
      <c r="BB11">
        <v>37.600826263427699</v>
      </c>
      <c r="BC11"/>
      <c r="BD11"/>
      <c r="BE11"/>
      <c r="BF11"/>
      <c r="BG11"/>
      <c r="BH11"/>
      <c r="BI11"/>
      <c r="BJ11"/>
      <c r="BK11"/>
      <c r="BL11"/>
      <c r="BM11"/>
      <c r="BN11"/>
      <c r="BO11"/>
    </row>
    <row r="12" spans="1:70">
      <c r="A12" s="38" t="s">
        <v>82</v>
      </c>
      <c r="B12" s="137" t="s">
        <v>135</v>
      </c>
      <c r="C12" s="38" t="s">
        <v>55</v>
      </c>
      <c r="D12">
        <f t="shared" si="0"/>
        <v>101.9400268554688</v>
      </c>
      <c r="E12" s="38">
        <v>25.4850063323975</v>
      </c>
      <c r="F12" s="38" t="s">
        <v>212</v>
      </c>
      <c r="G12" s="38" t="s">
        <v>213</v>
      </c>
      <c r="H12" s="136" t="s">
        <v>214</v>
      </c>
      <c r="I12" s="136" t="s">
        <v>214</v>
      </c>
      <c r="J12" s="136" t="s">
        <v>215</v>
      </c>
      <c r="K12" s="38" t="s">
        <v>216</v>
      </c>
      <c r="L12" s="38">
        <v>509.70013427734398</v>
      </c>
      <c r="O12" s="38">
        <v>27.948524475097699</v>
      </c>
      <c r="P12" s="38">
        <v>23.026639938354499</v>
      </c>
      <c r="Q12" s="38">
        <v>19226</v>
      </c>
      <c r="R12" s="38">
        <v>412</v>
      </c>
      <c r="S12" s="38">
        <v>18814</v>
      </c>
      <c r="T12" s="38">
        <v>0</v>
      </c>
      <c r="U12" s="38">
        <v>0</v>
      </c>
      <c r="V12" s="38">
        <v>0</v>
      </c>
      <c r="W12" s="38">
        <v>0</v>
      </c>
      <c r="AF12" s="38">
        <v>3542.55322265625</v>
      </c>
      <c r="AT12" s="38">
        <v>4379.6115947834496</v>
      </c>
      <c r="AU12" s="38">
        <v>2870.3923722002901</v>
      </c>
      <c r="AV12" s="38">
        <v>2902.73390552517</v>
      </c>
      <c r="BA12" s="38">
        <v>26.741258621215799</v>
      </c>
      <c r="BB12" s="38">
        <v>24.230096817016602</v>
      </c>
    </row>
    <row r="13" spans="1:70">
      <c r="A13" t="s">
        <v>68</v>
      </c>
      <c r="B13" t="s">
        <v>135</v>
      </c>
      <c r="C13" t="s">
        <v>39</v>
      </c>
      <c r="D13">
        <f t="shared" si="0"/>
        <v>151.53056640624999</v>
      </c>
      <c r="E13">
        <v>37.882640838622997</v>
      </c>
      <c r="F13" t="s">
        <v>212</v>
      </c>
      <c r="G13" t="s">
        <v>213</v>
      </c>
      <c r="H13" t="s">
        <v>214</v>
      </c>
      <c r="I13" t="s">
        <v>214</v>
      </c>
      <c r="J13" t="s">
        <v>215</v>
      </c>
      <c r="K13" t="s">
        <v>216</v>
      </c>
      <c r="L13">
        <v>757.65283203125</v>
      </c>
      <c r="M13"/>
      <c r="N13"/>
      <c r="O13">
        <v>41.033065795898402</v>
      </c>
      <c r="P13">
        <v>34.740631103515597</v>
      </c>
      <c r="Q13">
        <v>17578</v>
      </c>
      <c r="R13">
        <v>557</v>
      </c>
      <c r="S13">
        <v>17021</v>
      </c>
      <c r="T13">
        <v>0</v>
      </c>
      <c r="U13">
        <v>0</v>
      </c>
      <c r="V13">
        <v>0</v>
      </c>
      <c r="W13">
        <v>0</v>
      </c>
      <c r="X13"/>
      <c r="Y13"/>
      <c r="Z13"/>
      <c r="AA13"/>
      <c r="AB13"/>
      <c r="AC13"/>
      <c r="AD13"/>
      <c r="AE13"/>
      <c r="AF13">
        <v>5000</v>
      </c>
      <c r="AG13"/>
      <c r="AH13"/>
      <c r="AI13"/>
      <c r="AJ13"/>
      <c r="AK13"/>
      <c r="AL13"/>
      <c r="AM13"/>
      <c r="AN13"/>
      <c r="AO13"/>
      <c r="AP13"/>
      <c r="AQ13"/>
      <c r="AR13"/>
      <c r="AS13"/>
      <c r="AT13">
        <v>5587.8968367790603</v>
      </c>
      <c r="AU13">
        <v>4270.9942074513401</v>
      </c>
      <c r="AV13">
        <v>4312.7233441299104</v>
      </c>
      <c r="AW13"/>
      <c r="AX13"/>
      <c r="AY13"/>
      <c r="AZ13"/>
      <c r="BA13">
        <v>39.488945007324197</v>
      </c>
      <c r="BB13">
        <v>36.278526306152301</v>
      </c>
      <c r="BC13"/>
      <c r="BD13"/>
      <c r="BE13"/>
      <c r="BF13"/>
      <c r="BG13"/>
      <c r="BH13"/>
      <c r="BI13"/>
      <c r="BJ13"/>
      <c r="BK13"/>
      <c r="BL13"/>
      <c r="BM13"/>
      <c r="BN13"/>
      <c r="BO13"/>
    </row>
    <row r="14" spans="1:70">
      <c r="A14" s="38" t="s">
        <v>83</v>
      </c>
      <c r="B14" s="137" t="s">
        <v>136</v>
      </c>
      <c r="C14" s="38" t="s">
        <v>55</v>
      </c>
      <c r="D14">
        <f t="shared" si="0"/>
        <v>97.610058593749997</v>
      </c>
      <c r="E14" s="38">
        <v>24.402515411376999</v>
      </c>
      <c r="F14" s="38" t="s">
        <v>212</v>
      </c>
      <c r="G14" s="38" t="s">
        <v>213</v>
      </c>
      <c r="H14" s="136" t="s">
        <v>214</v>
      </c>
      <c r="I14" s="136" t="s">
        <v>214</v>
      </c>
      <c r="J14" s="136" t="s">
        <v>215</v>
      </c>
      <c r="K14" s="38" t="s">
        <v>216</v>
      </c>
      <c r="L14" s="38">
        <v>488.05029296875</v>
      </c>
      <c r="O14" s="38">
        <v>26.8717365264893</v>
      </c>
      <c r="P14" s="38">
        <v>21.9384651184082</v>
      </c>
      <c r="Q14" s="38">
        <v>18316</v>
      </c>
      <c r="R14" s="38">
        <v>376</v>
      </c>
      <c r="S14" s="38">
        <v>17940</v>
      </c>
      <c r="T14" s="38">
        <v>0</v>
      </c>
      <c r="U14" s="38">
        <v>0</v>
      </c>
      <c r="V14" s="38">
        <v>0</v>
      </c>
      <c r="W14" s="38">
        <v>0</v>
      </c>
      <c r="AF14" s="38">
        <v>3542.55322265625</v>
      </c>
      <c r="AT14" s="38">
        <v>4303.2257086571199</v>
      </c>
      <c r="AU14" s="38">
        <v>2801.9513657858001</v>
      </c>
      <c r="AV14" s="38">
        <v>2832.7702756416302</v>
      </c>
      <c r="BA14" s="38">
        <v>25.661674499511701</v>
      </c>
      <c r="BB14" s="38">
        <v>23.144702911376999</v>
      </c>
    </row>
    <row r="15" spans="1:70">
      <c r="A15" t="s">
        <v>69</v>
      </c>
      <c r="B15" t="s">
        <v>136</v>
      </c>
      <c r="C15" t="s">
        <v>39</v>
      </c>
      <c r="D15">
        <f t="shared" si="0"/>
        <v>136.5080688476562</v>
      </c>
      <c r="E15">
        <v>34.127017974853501</v>
      </c>
      <c r="F15" t="s">
        <v>212</v>
      </c>
      <c r="G15" t="s">
        <v>213</v>
      </c>
      <c r="H15" t="s">
        <v>214</v>
      </c>
      <c r="I15" t="s">
        <v>214</v>
      </c>
      <c r="J15" t="s">
        <v>215</v>
      </c>
      <c r="K15" t="s">
        <v>216</v>
      </c>
      <c r="L15">
        <v>682.54034423828102</v>
      </c>
      <c r="M15"/>
      <c r="N15"/>
      <c r="O15">
        <v>37.140457153320298</v>
      </c>
      <c r="P15">
        <v>31.121278762817401</v>
      </c>
      <c r="Q15">
        <v>17278</v>
      </c>
      <c r="R15">
        <v>494</v>
      </c>
      <c r="S15">
        <v>16784</v>
      </c>
      <c r="T15">
        <v>0</v>
      </c>
      <c r="U15">
        <v>0</v>
      </c>
      <c r="V15">
        <v>0</v>
      </c>
      <c r="W15">
        <v>0</v>
      </c>
      <c r="X15"/>
      <c r="Y15"/>
      <c r="Z15"/>
      <c r="AA15"/>
      <c r="AB15"/>
      <c r="AC15"/>
      <c r="AD15"/>
      <c r="AE15"/>
      <c r="AF15">
        <v>5000</v>
      </c>
      <c r="AG15"/>
      <c r="AH15"/>
      <c r="AI15"/>
      <c r="AJ15"/>
      <c r="AK15"/>
      <c r="AL15"/>
      <c r="AM15"/>
      <c r="AN15"/>
      <c r="AO15"/>
      <c r="AP15"/>
      <c r="AQ15"/>
      <c r="AR15"/>
      <c r="AS15"/>
      <c r="AT15">
        <v>5605.5279763410899</v>
      </c>
      <c r="AU15">
        <v>4280.5241746784304</v>
      </c>
      <c r="AV15">
        <v>4318.4077189555901</v>
      </c>
      <c r="AW15"/>
      <c r="AX15"/>
      <c r="AY15"/>
      <c r="AZ15"/>
      <c r="BA15">
        <v>35.663520812988303</v>
      </c>
      <c r="BB15">
        <v>32.592517852783203</v>
      </c>
      <c r="BC15"/>
      <c r="BD15"/>
      <c r="BE15"/>
      <c r="BF15"/>
      <c r="BG15"/>
      <c r="BH15"/>
      <c r="BI15"/>
      <c r="BJ15"/>
      <c r="BK15"/>
      <c r="BL15"/>
      <c r="BM15"/>
      <c r="BN15"/>
      <c r="BO15"/>
    </row>
    <row r="16" spans="1:70">
      <c r="A16" s="38" t="s">
        <v>84</v>
      </c>
      <c r="B16" s="137" t="s">
        <v>137</v>
      </c>
      <c r="C16" s="38" t="s">
        <v>55</v>
      </c>
      <c r="D16">
        <f t="shared" si="0"/>
        <v>96.044421386718795</v>
      </c>
      <c r="E16" s="38">
        <v>24.011104583740199</v>
      </c>
      <c r="F16" s="38" t="s">
        <v>212</v>
      </c>
      <c r="G16" s="38" t="s">
        <v>213</v>
      </c>
      <c r="H16" s="136" t="s">
        <v>214</v>
      </c>
      <c r="I16" s="136" t="s">
        <v>214</v>
      </c>
      <c r="J16" s="136" t="s">
        <v>215</v>
      </c>
      <c r="K16" s="38" t="s">
        <v>216</v>
      </c>
      <c r="L16" s="38">
        <v>480.22210693359398</v>
      </c>
      <c r="O16" s="38">
        <v>26.470319747924801</v>
      </c>
      <c r="P16" s="38">
        <v>21.5570182800293</v>
      </c>
      <c r="Q16" s="38">
        <v>18166</v>
      </c>
      <c r="R16" s="38">
        <v>367</v>
      </c>
      <c r="S16" s="38">
        <v>17799</v>
      </c>
      <c r="T16" s="38">
        <v>0</v>
      </c>
      <c r="U16" s="38">
        <v>0</v>
      </c>
      <c r="V16" s="38">
        <v>0</v>
      </c>
      <c r="W16" s="38">
        <v>0</v>
      </c>
      <c r="AF16" s="38">
        <v>3542.55322265625</v>
      </c>
      <c r="AT16" s="38">
        <v>4353.7171248350196</v>
      </c>
      <c r="AU16" s="38">
        <v>2845.1837340564498</v>
      </c>
      <c r="AV16" s="38">
        <v>2875.6599948962398</v>
      </c>
      <c r="BA16" s="38">
        <v>25.265163421630898</v>
      </c>
      <c r="BB16" s="38">
        <v>22.758380889892599</v>
      </c>
    </row>
    <row r="17" spans="1:67">
      <c r="A17" t="s">
        <v>70</v>
      </c>
      <c r="B17" t="s">
        <v>137</v>
      </c>
      <c r="C17" t="s">
        <v>39</v>
      </c>
      <c r="D17">
        <f t="shared" si="0"/>
        <v>148.23603515625001</v>
      </c>
      <c r="E17">
        <v>37.059009552002003</v>
      </c>
      <c r="F17" t="s">
        <v>212</v>
      </c>
      <c r="G17" t="s">
        <v>213</v>
      </c>
      <c r="H17" t="s">
        <v>214</v>
      </c>
      <c r="I17" t="s">
        <v>214</v>
      </c>
      <c r="J17" t="s">
        <v>215</v>
      </c>
      <c r="K17" t="s">
        <v>216</v>
      </c>
      <c r="L17">
        <v>741.18017578125</v>
      </c>
      <c r="M17"/>
      <c r="N17"/>
      <c r="O17">
        <v>40.315265655517599</v>
      </c>
      <c r="P17">
        <v>33.811740875244098</v>
      </c>
      <c r="Q17">
        <v>16092</v>
      </c>
      <c r="R17">
        <v>499</v>
      </c>
      <c r="S17">
        <v>15593</v>
      </c>
      <c r="T17">
        <v>0</v>
      </c>
      <c r="U17">
        <v>0</v>
      </c>
      <c r="V17">
        <v>0</v>
      </c>
      <c r="W17">
        <v>0</v>
      </c>
      <c r="X17"/>
      <c r="Y17"/>
      <c r="Z17"/>
      <c r="AA17"/>
      <c r="AB17"/>
      <c r="AC17"/>
      <c r="AD17"/>
      <c r="AE17"/>
      <c r="AF17">
        <v>5000</v>
      </c>
      <c r="AG17"/>
      <c r="AH17"/>
      <c r="AI17"/>
      <c r="AJ17"/>
      <c r="AK17"/>
      <c r="AL17"/>
      <c r="AM17"/>
      <c r="AN17"/>
      <c r="AO17"/>
      <c r="AP17"/>
      <c r="AQ17"/>
      <c r="AR17"/>
      <c r="AS17"/>
      <c r="AT17">
        <v>5613.5952441993404</v>
      </c>
      <c r="AU17">
        <v>4284.93593852084</v>
      </c>
      <c r="AV17">
        <v>4326.1365968314203</v>
      </c>
      <c r="AW17"/>
      <c r="AX17"/>
      <c r="AY17"/>
      <c r="AZ17"/>
      <c r="BA17">
        <v>38.71923828125</v>
      </c>
      <c r="BB17">
        <v>35.401119232177699</v>
      </c>
      <c r="BC17"/>
      <c r="BD17"/>
      <c r="BE17"/>
      <c r="BF17"/>
      <c r="BG17"/>
      <c r="BH17"/>
      <c r="BI17"/>
      <c r="BJ17"/>
      <c r="BK17"/>
      <c r="BL17"/>
      <c r="BM17"/>
      <c r="BN17"/>
      <c r="BO17"/>
    </row>
    <row r="18" spans="1:67">
      <c r="A18" s="38" t="s">
        <v>85</v>
      </c>
      <c r="B18" s="137" t="s">
        <v>138</v>
      </c>
      <c r="C18" s="38" t="s">
        <v>55</v>
      </c>
      <c r="D18">
        <f t="shared" si="0"/>
        <v>82.006872558593798</v>
      </c>
      <c r="E18" s="38">
        <v>20.5017185211182</v>
      </c>
      <c r="F18" s="38" t="s">
        <v>212</v>
      </c>
      <c r="G18" s="38" t="s">
        <v>213</v>
      </c>
      <c r="H18" s="136" t="s">
        <v>214</v>
      </c>
      <c r="I18" s="136" t="s">
        <v>214</v>
      </c>
      <c r="J18" s="136" t="s">
        <v>215</v>
      </c>
      <c r="K18" s="38" t="s">
        <v>216</v>
      </c>
      <c r="L18" s="38">
        <v>410.03436279296898</v>
      </c>
      <c r="O18" s="38">
        <v>22.7397365570068</v>
      </c>
      <c r="P18" s="38">
        <v>18.267950057983398</v>
      </c>
      <c r="Q18" s="38">
        <v>18697</v>
      </c>
      <c r="R18" s="38">
        <v>323</v>
      </c>
      <c r="S18" s="38">
        <v>18374</v>
      </c>
      <c r="T18" s="38">
        <v>0</v>
      </c>
      <c r="U18" s="38">
        <v>0</v>
      </c>
      <c r="V18" s="38">
        <v>0</v>
      </c>
      <c r="W18" s="38">
        <v>0</v>
      </c>
      <c r="AF18" s="38">
        <v>3542.55322265625</v>
      </c>
      <c r="AT18" s="38">
        <v>4354.8421120658404</v>
      </c>
      <c r="AU18" s="38">
        <v>2850.2711753326198</v>
      </c>
      <c r="AV18" s="38">
        <v>2876.2633886590702</v>
      </c>
      <c r="BA18" s="38">
        <v>21.6430339813232</v>
      </c>
      <c r="BB18" s="38">
        <v>19.3615112304688</v>
      </c>
    </row>
    <row r="19" spans="1:67">
      <c r="A19" t="s">
        <v>71</v>
      </c>
      <c r="B19" t="s">
        <v>138</v>
      </c>
      <c r="C19" t="s">
        <v>39</v>
      </c>
      <c r="D19">
        <f t="shared" si="0"/>
        <v>114.917529296875</v>
      </c>
      <c r="E19">
        <v>28.729383468627901</v>
      </c>
      <c r="F19" t="s">
        <v>212</v>
      </c>
      <c r="G19" t="s">
        <v>213</v>
      </c>
      <c r="H19" t="s">
        <v>214</v>
      </c>
      <c r="I19" t="s">
        <v>214</v>
      </c>
      <c r="J19" t="s">
        <v>215</v>
      </c>
      <c r="K19" t="s">
        <v>216</v>
      </c>
      <c r="L19">
        <v>574.587646484375</v>
      </c>
      <c r="M19"/>
      <c r="N19"/>
      <c r="O19">
        <v>31.389869689941399</v>
      </c>
      <c r="P19">
        <v>26.0748996734619</v>
      </c>
      <c r="Q19">
        <v>18612</v>
      </c>
      <c r="R19">
        <v>449</v>
      </c>
      <c r="S19">
        <v>18163</v>
      </c>
      <c r="T19">
        <v>0</v>
      </c>
      <c r="U19">
        <v>0</v>
      </c>
      <c r="V19">
        <v>0</v>
      </c>
      <c r="W19">
        <v>0</v>
      </c>
      <c r="X19"/>
      <c r="Y19"/>
      <c r="Z19"/>
      <c r="AA19"/>
      <c r="AB19"/>
      <c r="AC19"/>
      <c r="AD19"/>
      <c r="AE19"/>
      <c r="AF19">
        <v>5000</v>
      </c>
      <c r="AG19"/>
      <c r="AH19"/>
      <c r="AI19"/>
      <c r="AJ19"/>
      <c r="AK19"/>
      <c r="AL19"/>
      <c r="AM19"/>
      <c r="AN19"/>
      <c r="AO19"/>
      <c r="AP19"/>
      <c r="AQ19"/>
      <c r="AR19"/>
      <c r="AS19"/>
      <c r="AT19">
        <v>5553.02907502784</v>
      </c>
      <c r="AU19">
        <v>4215.3591662109102</v>
      </c>
      <c r="AV19">
        <v>4247.6294106262803</v>
      </c>
      <c r="AW19"/>
      <c r="AX19"/>
      <c r="AY19"/>
      <c r="AZ19"/>
      <c r="BA19">
        <v>30.086023330688501</v>
      </c>
      <c r="BB19">
        <v>27.3743076324463</v>
      </c>
      <c r="BC19"/>
      <c r="BD19"/>
      <c r="BE19"/>
      <c r="BF19"/>
      <c r="BG19"/>
      <c r="BH19"/>
      <c r="BI19"/>
      <c r="BJ19"/>
      <c r="BK19"/>
      <c r="BL19"/>
      <c r="BM19"/>
      <c r="BN19"/>
      <c r="BO19"/>
    </row>
    <row r="20" spans="1:67">
      <c r="A20" s="38" t="s">
        <v>86</v>
      </c>
      <c r="B20" s="137" t="s">
        <v>139</v>
      </c>
      <c r="C20" s="38" t="s">
        <v>55</v>
      </c>
      <c r="D20">
        <f t="shared" si="0"/>
        <v>96.224316406249997</v>
      </c>
      <c r="E20" s="38">
        <v>24.056079864501999</v>
      </c>
      <c r="F20" s="38" t="s">
        <v>212</v>
      </c>
      <c r="G20" s="38" t="s">
        <v>213</v>
      </c>
      <c r="H20" s="136" t="s">
        <v>214</v>
      </c>
      <c r="I20" s="136" t="s">
        <v>214</v>
      </c>
      <c r="J20" s="136" t="s">
        <v>215</v>
      </c>
      <c r="K20" s="38" t="s">
        <v>216</v>
      </c>
      <c r="L20" s="38">
        <v>481.12158203125</v>
      </c>
      <c r="O20" s="38">
        <v>26.421911239623999</v>
      </c>
      <c r="P20" s="38">
        <v>21.694999694824201</v>
      </c>
      <c r="Q20" s="38">
        <v>19664</v>
      </c>
      <c r="R20" s="38">
        <v>398</v>
      </c>
      <c r="S20" s="38">
        <v>19266</v>
      </c>
      <c r="T20" s="38">
        <v>0</v>
      </c>
      <c r="U20" s="38">
        <v>0</v>
      </c>
      <c r="V20" s="38">
        <v>0</v>
      </c>
      <c r="W20" s="38">
        <v>0</v>
      </c>
      <c r="AF20" s="38">
        <v>3542.55322265625</v>
      </c>
      <c r="AT20" s="38">
        <v>4299.5270057563202</v>
      </c>
      <c r="AU20" s="38">
        <v>2813.43683641296</v>
      </c>
      <c r="AV20" s="38">
        <v>2843.5153498079198</v>
      </c>
      <c r="BA20" s="38">
        <v>25.2625427246094</v>
      </c>
      <c r="BB20" s="38">
        <v>22.850852966308601</v>
      </c>
    </row>
    <row r="21" spans="1:67">
      <c r="A21" t="s">
        <v>72</v>
      </c>
      <c r="B21" t="s">
        <v>139</v>
      </c>
      <c r="C21" t="s">
        <v>39</v>
      </c>
      <c r="D21">
        <f t="shared" si="0"/>
        <v>127.2986572265626</v>
      </c>
      <c r="E21">
        <v>31.824663162231399</v>
      </c>
      <c r="F21" t="s">
        <v>212</v>
      </c>
      <c r="G21" t="s">
        <v>213</v>
      </c>
      <c r="H21" t="s">
        <v>214</v>
      </c>
      <c r="I21" t="s">
        <v>214</v>
      </c>
      <c r="J21" t="s">
        <v>215</v>
      </c>
      <c r="K21" t="s">
        <v>216</v>
      </c>
      <c r="L21">
        <v>636.49328613281295</v>
      </c>
      <c r="M21"/>
      <c r="N21"/>
      <c r="O21">
        <v>34.6402587890625</v>
      </c>
      <c r="P21">
        <v>29.015792846679702</v>
      </c>
      <c r="Q21">
        <v>18435</v>
      </c>
      <c r="R21">
        <v>492</v>
      </c>
      <c r="S21">
        <v>17943</v>
      </c>
      <c r="T21">
        <v>0</v>
      </c>
      <c r="U21">
        <v>0</v>
      </c>
      <c r="V21">
        <v>0</v>
      </c>
      <c r="W21">
        <v>0</v>
      </c>
      <c r="X21"/>
      <c r="Y21"/>
      <c r="Z21"/>
      <c r="AA21"/>
      <c r="AB21"/>
      <c r="AC21"/>
      <c r="AD21"/>
      <c r="AE21"/>
      <c r="AF21">
        <v>5000</v>
      </c>
      <c r="AG21"/>
      <c r="AH21"/>
      <c r="AI21"/>
      <c r="AJ21"/>
      <c r="AK21"/>
      <c r="AL21"/>
      <c r="AM21"/>
      <c r="AN21"/>
      <c r="AO21"/>
      <c r="AP21"/>
      <c r="AQ21"/>
      <c r="AR21"/>
      <c r="AS21"/>
      <c r="AT21">
        <v>5615.4476665713901</v>
      </c>
      <c r="AU21">
        <v>4277.8932334254896</v>
      </c>
      <c r="AV21">
        <v>4313.5903737079598</v>
      </c>
      <c r="AW21"/>
      <c r="AX21"/>
      <c r="AY21"/>
      <c r="AZ21"/>
      <c r="BA21">
        <v>33.260353088378899</v>
      </c>
      <c r="BB21">
        <v>30.3907279968262</v>
      </c>
      <c r="BC21"/>
      <c r="BD21"/>
      <c r="BE21"/>
      <c r="BF21"/>
      <c r="BG21"/>
      <c r="BH21"/>
      <c r="BI21"/>
      <c r="BJ21"/>
      <c r="BK21"/>
      <c r="BL21"/>
      <c r="BM21"/>
      <c r="BN21"/>
      <c r="BO21"/>
    </row>
    <row r="22" spans="1:67">
      <c r="A22" s="38" t="s">
        <v>87</v>
      </c>
      <c r="B22" s="137" t="s">
        <v>140</v>
      </c>
      <c r="C22" s="38" t="s">
        <v>55</v>
      </c>
      <c r="D22">
        <f t="shared" si="0"/>
        <v>118.09072265624999</v>
      </c>
      <c r="E22" s="38">
        <v>29.522680282592798</v>
      </c>
      <c r="F22" s="38" t="s">
        <v>212</v>
      </c>
      <c r="G22" s="38" t="s">
        <v>213</v>
      </c>
      <c r="H22" s="136" t="s">
        <v>214</v>
      </c>
      <c r="I22" s="136" t="s">
        <v>214</v>
      </c>
      <c r="J22" s="136" t="s">
        <v>215</v>
      </c>
      <c r="K22" s="38" t="s">
        <v>216</v>
      </c>
      <c r="L22" s="38">
        <v>590.45361328125</v>
      </c>
      <c r="O22" s="38">
        <v>32.197719573974602</v>
      </c>
      <c r="P22" s="38">
        <v>26.853706359863299</v>
      </c>
      <c r="Q22" s="38">
        <v>18925</v>
      </c>
      <c r="R22" s="38">
        <v>469</v>
      </c>
      <c r="S22" s="38">
        <v>18456</v>
      </c>
      <c r="T22" s="38">
        <v>0</v>
      </c>
      <c r="U22" s="38">
        <v>0</v>
      </c>
      <c r="V22" s="38">
        <v>0</v>
      </c>
      <c r="W22" s="38">
        <v>0</v>
      </c>
      <c r="AF22" s="38">
        <v>3542.55322265625</v>
      </c>
      <c r="AT22" s="38">
        <v>4343.6259833297199</v>
      </c>
      <c r="AU22" s="38">
        <v>2838.3768633316199</v>
      </c>
      <c r="AV22" s="38">
        <v>2875.6799987228501</v>
      </c>
      <c r="BA22" s="38">
        <v>30.886735916137699</v>
      </c>
      <c r="BB22" s="38">
        <v>28.160203933715799</v>
      </c>
    </row>
    <row r="23" spans="1:67">
      <c r="A23" t="s">
        <v>73</v>
      </c>
      <c r="B23" t="s">
        <v>140</v>
      </c>
      <c r="C23" t="s">
        <v>39</v>
      </c>
      <c r="D23">
        <f t="shared" si="0"/>
        <v>142.94999999999999</v>
      </c>
      <c r="E23">
        <v>35.737499237060497</v>
      </c>
      <c r="F23" t="s">
        <v>212</v>
      </c>
      <c r="G23" t="s">
        <v>213</v>
      </c>
      <c r="H23" t="s">
        <v>214</v>
      </c>
      <c r="I23" t="s">
        <v>214</v>
      </c>
      <c r="J23" t="s">
        <v>215</v>
      </c>
      <c r="K23" t="s">
        <v>216</v>
      </c>
      <c r="L23">
        <v>714.75</v>
      </c>
      <c r="M23"/>
      <c r="N23"/>
      <c r="O23">
        <v>38.868064880371101</v>
      </c>
      <c r="P23">
        <v>32.615242004394503</v>
      </c>
      <c r="Q23">
        <v>16778</v>
      </c>
      <c r="R23">
        <v>502</v>
      </c>
      <c r="S23">
        <v>16276</v>
      </c>
      <c r="T23">
        <v>0</v>
      </c>
      <c r="U23">
        <v>0</v>
      </c>
      <c r="V23">
        <v>0</v>
      </c>
      <c r="W23">
        <v>0</v>
      </c>
      <c r="X23"/>
      <c r="Y23"/>
      <c r="Z23"/>
      <c r="AA23"/>
      <c r="AB23"/>
      <c r="AC23"/>
      <c r="AD23"/>
      <c r="AE23"/>
      <c r="AF23">
        <v>5000</v>
      </c>
      <c r="AG23"/>
      <c r="AH23"/>
      <c r="AI23"/>
      <c r="AJ23"/>
      <c r="AK23"/>
      <c r="AL23"/>
      <c r="AM23"/>
      <c r="AN23"/>
      <c r="AO23"/>
      <c r="AP23"/>
      <c r="AQ23"/>
      <c r="AR23"/>
      <c r="AS23"/>
      <c r="AT23">
        <v>5633.1123241409396</v>
      </c>
      <c r="AU23">
        <v>4273.1324972591901</v>
      </c>
      <c r="AV23">
        <v>4313.8232752478898</v>
      </c>
      <c r="AW23"/>
      <c r="AX23"/>
      <c r="AY23"/>
      <c r="AZ23"/>
      <c r="BA23">
        <v>37.333683013916001</v>
      </c>
      <c r="BB23">
        <v>34.143474578857401</v>
      </c>
      <c r="BC23"/>
      <c r="BD23"/>
      <c r="BE23"/>
      <c r="BF23"/>
      <c r="BG23"/>
      <c r="BH23"/>
      <c r="BI23"/>
      <c r="BJ23"/>
      <c r="BK23"/>
      <c r="BL23"/>
      <c r="BM23"/>
      <c r="BN23"/>
      <c r="BO23"/>
    </row>
    <row r="24" spans="1:67">
      <c r="A24" s="38" t="s">
        <v>88</v>
      </c>
      <c r="B24" s="137" t="s">
        <v>141</v>
      </c>
      <c r="C24" s="38" t="s">
        <v>55</v>
      </c>
      <c r="D24">
        <f t="shared" si="0"/>
        <v>99.927301025390605</v>
      </c>
      <c r="E24" s="38">
        <v>24.981824874877901</v>
      </c>
      <c r="F24" s="38" t="s">
        <v>212</v>
      </c>
      <c r="G24" s="38" t="s">
        <v>213</v>
      </c>
      <c r="H24" s="136" t="s">
        <v>214</v>
      </c>
      <c r="I24" s="136" t="s">
        <v>214</v>
      </c>
      <c r="J24" s="136" t="s">
        <v>215</v>
      </c>
      <c r="K24" s="38" t="s">
        <v>216</v>
      </c>
      <c r="L24" s="38">
        <v>499.63650512695301</v>
      </c>
      <c r="O24" s="38">
        <v>27.609575271606399</v>
      </c>
      <c r="P24" s="38">
        <v>22.359935760498001</v>
      </c>
      <c r="Q24" s="38">
        <v>16563</v>
      </c>
      <c r="R24" s="38">
        <v>348</v>
      </c>
      <c r="S24" s="38">
        <v>16215</v>
      </c>
      <c r="T24" s="38">
        <v>0</v>
      </c>
      <c r="U24" s="38">
        <v>0</v>
      </c>
      <c r="V24" s="38">
        <v>0</v>
      </c>
      <c r="W24" s="38">
        <v>0</v>
      </c>
      <c r="AF24" s="38">
        <v>3542.55322265625</v>
      </c>
      <c r="AT24" s="38">
        <v>4326.09674423042</v>
      </c>
      <c r="AU24" s="38">
        <v>2838.4134136565799</v>
      </c>
      <c r="AV24" s="38">
        <v>2869.67066168167</v>
      </c>
      <c r="BA24" s="38">
        <v>26.321781158447301</v>
      </c>
      <c r="BB24" s="38">
        <v>23.643396377563501</v>
      </c>
    </row>
    <row r="25" spans="1:67">
      <c r="A25" t="s">
        <v>74</v>
      </c>
      <c r="B25" t="s">
        <v>141</v>
      </c>
      <c r="C25" t="s">
        <v>39</v>
      </c>
      <c r="D25">
        <f t="shared" si="0"/>
        <v>137.64588623046879</v>
      </c>
      <c r="E25">
        <v>34.411472320556598</v>
      </c>
      <c r="F25" t="s">
        <v>212</v>
      </c>
      <c r="G25" t="s">
        <v>213</v>
      </c>
      <c r="H25" t="s">
        <v>214</v>
      </c>
      <c r="I25" t="s">
        <v>214</v>
      </c>
      <c r="J25" t="s">
        <v>215</v>
      </c>
      <c r="K25" t="s">
        <v>216</v>
      </c>
      <c r="L25">
        <v>688.22943115234398</v>
      </c>
      <c r="M25"/>
      <c r="N25"/>
      <c r="O25">
        <v>37.437816619872997</v>
      </c>
      <c r="P25">
        <v>31.392889022827099</v>
      </c>
      <c r="Q25">
        <v>17276</v>
      </c>
      <c r="R25">
        <v>498</v>
      </c>
      <c r="S25">
        <v>16778</v>
      </c>
      <c r="T25">
        <v>0</v>
      </c>
      <c r="U25">
        <v>0</v>
      </c>
      <c r="V25">
        <v>0</v>
      </c>
      <c r="W25">
        <v>0</v>
      </c>
      <c r="X25"/>
      <c r="Y25"/>
      <c r="Z25"/>
      <c r="AA25"/>
      <c r="AB25"/>
      <c r="AC25"/>
      <c r="AD25"/>
      <c r="AE25"/>
      <c r="AF25">
        <v>5000</v>
      </c>
      <c r="AG25"/>
      <c r="AH25"/>
      <c r="AI25"/>
      <c r="AJ25"/>
      <c r="AK25"/>
      <c r="AL25"/>
      <c r="AM25"/>
      <c r="AN25"/>
      <c r="AO25"/>
      <c r="AP25"/>
      <c r="AQ25"/>
      <c r="AR25"/>
      <c r="AS25"/>
      <c r="AT25">
        <v>5586.8065955227203</v>
      </c>
      <c r="AU25">
        <v>4249.8934818294601</v>
      </c>
      <c r="AV25">
        <v>4288.4314958731602</v>
      </c>
      <c r="AW25"/>
      <c r="AX25"/>
      <c r="AY25"/>
      <c r="AZ25"/>
      <c r="BA25">
        <v>35.954555511474602</v>
      </c>
      <c r="BB25">
        <v>32.870410919189503</v>
      </c>
      <c r="BC25"/>
      <c r="BD25"/>
      <c r="BE25"/>
      <c r="BF25"/>
      <c r="BG25"/>
      <c r="BH25"/>
      <c r="BI25"/>
      <c r="BJ25"/>
      <c r="BK25"/>
      <c r="BL25"/>
      <c r="BM25"/>
      <c r="BN25"/>
      <c r="BO25"/>
    </row>
    <row r="26" spans="1:67">
      <c r="A26" s="38" t="s">
        <v>89</v>
      </c>
      <c r="B26" s="137" t="s">
        <v>142</v>
      </c>
      <c r="C26" s="38" t="s">
        <v>55</v>
      </c>
      <c r="D26">
        <f t="shared" si="0"/>
        <v>77.997790527343795</v>
      </c>
      <c r="E26" s="38">
        <v>19.499446868896499</v>
      </c>
      <c r="F26" s="38" t="s">
        <v>212</v>
      </c>
      <c r="G26" s="38" t="s">
        <v>213</v>
      </c>
      <c r="H26" s="136" t="s">
        <v>214</v>
      </c>
      <c r="I26" s="136" t="s">
        <v>214</v>
      </c>
      <c r="J26" s="136" t="s">
        <v>215</v>
      </c>
      <c r="K26" s="38" t="s">
        <v>216</v>
      </c>
      <c r="L26" s="38">
        <v>389.98895263671898</v>
      </c>
      <c r="O26" s="38">
        <v>21.6548366546631</v>
      </c>
      <c r="P26" s="38">
        <v>17.347997665405298</v>
      </c>
      <c r="Q26" s="38">
        <v>19163</v>
      </c>
      <c r="R26" s="38">
        <v>315</v>
      </c>
      <c r="S26" s="38">
        <v>18848</v>
      </c>
      <c r="T26" s="38">
        <v>0</v>
      </c>
      <c r="U26" s="38">
        <v>0</v>
      </c>
      <c r="V26" s="38">
        <v>0</v>
      </c>
      <c r="W26" s="38">
        <v>0</v>
      </c>
      <c r="AF26" s="38">
        <v>3542.55322265625</v>
      </c>
      <c r="AT26" s="38">
        <v>4345.4977190290201</v>
      </c>
      <c r="AU26" s="38">
        <v>2834.9224157673402</v>
      </c>
      <c r="AV26" s="38">
        <v>2859.75314271653</v>
      </c>
      <c r="BA26" s="38">
        <v>20.5986423492432</v>
      </c>
      <c r="BB26" s="38">
        <v>18.4012775421143</v>
      </c>
    </row>
    <row r="27" spans="1:67">
      <c r="A27" t="s">
        <v>75</v>
      </c>
      <c r="B27" t="s">
        <v>142</v>
      </c>
      <c r="C27" t="s">
        <v>39</v>
      </c>
      <c r="D27">
        <f t="shared" si="0"/>
        <v>125.0632202148438</v>
      </c>
      <c r="E27">
        <v>31.265804290771499</v>
      </c>
      <c r="F27" t="s">
        <v>212</v>
      </c>
      <c r="G27" t="s">
        <v>213</v>
      </c>
      <c r="H27" t="s">
        <v>214</v>
      </c>
      <c r="I27" t="s">
        <v>214</v>
      </c>
      <c r="J27" t="s">
        <v>215</v>
      </c>
      <c r="K27" t="s">
        <v>216</v>
      </c>
      <c r="L27">
        <v>625.31610107421898</v>
      </c>
      <c r="M27"/>
      <c r="N27"/>
      <c r="O27">
        <v>34.148647308349602</v>
      </c>
      <c r="P27">
        <v>28.3900051116943</v>
      </c>
      <c r="Q27">
        <v>17273</v>
      </c>
      <c r="R27">
        <v>453</v>
      </c>
      <c r="S27">
        <v>16820</v>
      </c>
      <c r="T27">
        <v>0</v>
      </c>
      <c r="U27">
        <v>0</v>
      </c>
      <c r="V27">
        <v>0</v>
      </c>
      <c r="W27">
        <v>0</v>
      </c>
      <c r="X27"/>
      <c r="Y27"/>
      <c r="Z27"/>
      <c r="AA27"/>
      <c r="AB27"/>
      <c r="AC27"/>
      <c r="AD27"/>
      <c r="AE27"/>
      <c r="AF27">
        <v>5000</v>
      </c>
      <c r="AG27"/>
      <c r="AH27"/>
      <c r="AI27"/>
      <c r="AJ27"/>
      <c r="AK27"/>
      <c r="AL27"/>
      <c r="AM27"/>
      <c r="AN27"/>
      <c r="AO27"/>
      <c r="AP27"/>
      <c r="AQ27"/>
      <c r="AR27"/>
      <c r="AS27"/>
      <c r="AT27">
        <v>5641.8683138883098</v>
      </c>
      <c r="AU27">
        <v>4227.5752705722598</v>
      </c>
      <c r="AV27">
        <v>4264.6663808959802</v>
      </c>
      <c r="AW27"/>
      <c r="AX27"/>
      <c r="AY27"/>
      <c r="AZ27"/>
      <c r="BA27">
        <v>32.735763549804702</v>
      </c>
      <c r="BB27">
        <v>29.797683715820298</v>
      </c>
      <c r="BC27"/>
      <c r="BD27"/>
      <c r="BE27"/>
      <c r="BF27"/>
      <c r="BG27"/>
      <c r="BH27"/>
      <c r="BI27"/>
      <c r="BJ27"/>
      <c r="BK27"/>
      <c r="BL27"/>
      <c r="BM27"/>
      <c r="BN27"/>
      <c r="BO27"/>
    </row>
    <row r="28" spans="1:67">
      <c r="A28" s="38" t="s">
        <v>90</v>
      </c>
      <c r="B28" s="137" t="s">
        <v>143</v>
      </c>
      <c r="C28" s="38" t="s">
        <v>55</v>
      </c>
      <c r="D28">
        <f t="shared" si="0"/>
        <v>100.15451049804679</v>
      </c>
      <c r="E28" s="38">
        <v>25.038627624511701</v>
      </c>
      <c r="F28" s="38" t="s">
        <v>212</v>
      </c>
      <c r="G28" s="38" t="s">
        <v>213</v>
      </c>
      <c r="H28" s="136" t="s">
        <v>214</v>
      </c>
      <c r="I28" s="136" t="s">
        <v>214</v>
      </c>
      <c r="J28" s="136" t="s">
        <v>215</v>
      </c>
      <c r="K28" s="38" t="s">
        <v>216</v>
      </c>
      <c r="L28" s="38">
        <v>500.77255249023398</v>
      </c>
      <c r="O28" s="38">
        <v>27.575666427612301</v>
      </c>
      <c r="P28" s="38">
        <v>22.5070476531982</v>
      </c>
      <c r="Q28" s="38">
        <v>17808</v>
      </c>
      <c r="R28" s="38">
        <v>375</v>
      </c>
      <c r="S28" s="38">
        <v>17433</v>
      </c>
      <c r="T28" s="38">
        <v>0</v>
      </c>
      <c r="U28" s="38">
        <v>0</v>
      </c>
      <c r="V28" s="38">
        <v>0</v>
      </c>
      <c r="W28" s="38">
        <v>0</v>
      </c>
      <c r="AF28" s="38">
        <v>3542.55322265625</v>
      </c>
      <c r="AT28" s="38">
        <v>4368.1956282552101</v>
      </c>
      <c r="AU28" s="38">
        <v>2857.5273295914399</v>
      </c>
      <c r="AV28" s="38">
        <v>2889.3389093308301</v>
      </c>
      <c r="BA28" s="38">
        <v>26.332349777221701</v>
      </c>
      <c r="BB28" s="38">
        <v>23.746324539184599</v>
      </c>
    </row>
    <row r="29" spans="1:67">
      <c r="A29" t="s">
        <v>76</v>
      </c>
      <c r="B29" t="s">
        <v>143</v>
      </c>
      <c r="C29" t="s">
        <v>39</v>
      </c>
      <c r="D29">
        <f t="shared" si="0"/>
        <v>147.160400390625</v>
      </c>
      <c r="E29">
        <v>36.7901000976563</v>
      </c>
      <c r="F29" t="s">
        <v>212</v>
      </c>
      <c r="G29" t="s">
        <v>213</v>
      </c>
      <c r="H29" t="s">
        <v>214</v>
      </c>
      <c r="I29" t="s">
        <v>214</v>
      </c>
      <c r="J29" t="s">
        <v>215</v>
      </c>
      <c r="K29" t="s">
        <v>216</v>
      </c>
      <c r="L29">
        <v>735.802001953125</v>
      </c>
      <c r="M29"/>
      <c r="N29"/>
      <c r="O29">
        <v>39.9002685546875</v>
      </c>
      <c r="P29">
        <v>33.6881294250488</v>
      </c>
      <c r="Q29">
        <v>17507</v>
      </c>
      <c r="R29">
        <v>539</v>
      </c>
      <c r="S29">
        <v>16968</v>
      </c>
      <c r="T29">
        <v>0</v>
      </c>
      <c r="U29">
        <v>0</v>
      </c>
      <c r="V29">
        <v>0</v>
      </c>
      <c r="W29">
        <v>0</v>
      </c>
      <c r="X29"/>
      <c r="Y29"/>
      <c r="Z29"/>
      <c r="AA29"/>
      <c r="AB29"/>
      <c r="AC29"/>
      <c r="AD29"/>
      <c r="AE29"/>
      <c r="AF29">
        <v>5000</v>
      </c>
      <c r="AG29"/>
      <c r="AH29"/>
      <c r="AI29"/>
      <c r="AJ29"/>
      <c r="AK29"/>
      <c r="AL29"/>
      <c r="AM29"/>
      <c r="AN29"/>
      <c r="AO29"/>
      <c r="AP29"/>
      <c r="AQ29"/>
      <c r="AR29"/>
      <c r="AS29"/>
      <c r="AT29">
        <v>5601.48272354041</v>
      </c>
      <c r="AU29">
        <v>4205.7197232819699</v>
      </c>
      <c r="AV29">
        <v>4248.6920347653604</v>
      </c>
      <c r="AW29"/>
      <c r="AX29"/>
      <c r="AY29"/>
      <c r="AZ29"/>
      <c r="BA29">
        <v>38.375892639160199</v>
      </c>
      <c r="BB29">
        <v>35.2064399719238</v>
      </c>
      <c r="BC29"/>
      <c r="BD29"/>
      <c r="BE29"/>
      <c r="BF29"/>
      <c r="BG29"/>
      <c r="BH29"/>
      <c r="BI29"/>
      <c r="BJ29"/>
      <c r="BK29"/>
      <c r="BL29"/>
      <c r="BM29"/>
      <c r="BN29"/>
      <c r="BO29"/>
    </row>
    <row r="30" spans="1:67">
      <c r="A30" s="38" t="s">
        <v>218</v>
      </c>
      <c r="B30" s="137" t="s">
        <v>7</v>
      </c>
      <c r="C30" s="38" t="s">
        <v>55</v>
      </c>
      <c r="D30">
        <f t="shared" si="0"/>
        <v>0</v>
      </c>
      <c r="E30" s="38">
        <v>0</v>
      </c>
      <c r="F30" s="38" t="s">
        <v>212</v>
      </c>
      <c r="G30" s="38" t="s">
        <v>213</v>
      </c>
      <c r="H30" s="136" t="s">
        <v>214</v>
      </c>
      <c r="I30" s="136" t="s">
        <v>214</v>
      </c>
      <c r="J30" s="136" t="s">
        <v>215</v>
      </c>
      <c r="K30" s="38" t="s">
        <v>216</v>
      </c>
      <c r="L30" s="38">
        <v>0</v>
      </c>
      <c r="O30" s="38">
        <v>0.177285686135292</v>
      </c>
      <c r="P30" s="38">
        <v>0</v>
      </c>
      <c r="Q30" s="38">
        <v>19883</v>
      </c>
      <c r="R30" s="38">
        <v>0</v>
      </c>
      <c r="S30" s="38">
        <v>19883</v>
      </c>
      <c r="T30" s="38">
        <v>0</v>
      </c>
      <c r="U30" s="38">
        <v>0</v>
      </c>
      <c r="V30" s="38">
        <v>0</v>
      </c>
      <c r="W30" s="38">
        <v>0</v>
      </c>
      <c r="AF30" s="38">
        <v>3542.55322265625</v>
      </c>
      <c r="AT30" s="38">
        <v>0</v>
      </c>
      <c r="AU30" s="38">
        <v>2802.92386472829</v>
      </c>
      <c r="AV30" s="38">
        <v>2802.92386472829</v>
      </c>
      <c r="BA30" s="38">
        <v>8.10060724616051E-2</v>
      </c>
      <c r="BB30" s="38">
        <v>0</v>
      </c>
    </row>
    <row r="31" spans="1:67">
      <c r="A31" t="s">
        <v>217</v>
      </c>
      <c r="B31" t="s">
        <v>7</v>
      </c>
      <c r="C31" t="s">
        <v>39</v>
      </c>
      <c r="D31">
        <f t="shared" si="0"/>
        <v>0.26672048568725598</v>
      </c>
      <c r="E31">
        <v>6.6680118441581698E-2</v>
      </c>
      <c r="F31" t="s">
        <v>212</v>
      </c>
      <c r="G31" t="s">
        <v>213</v>
      </c>
      <c r="H31" t="s">
        <v>214</v>
      </c>
      <c r="I31" t="s">
        <v>214</v>
      </c>
      <c r="J31" t="s">
        <v>215</v>
      </c>
      <c r="K31" t="s">
        <v>216</v>
      </c>
      <c r="L31">
        <v>1.33360242843628</v>
      </c>
      <c r="M31"/>
      <c r="N31"/>
      <c r="O31">
        <v>0.31849831342697099</v>
      </c>
      <c r="P31">
        <v>2.8004888445138901E-3</v>
      </c>
      <c r="Q31">
        <v>17644</v>
      </c>
      <c r="R31">
        <v>1</v>
      </c>
      <c r="S31">
        <v>17643</v>
      </c>
      <c r="T31">
        <v>0</v>
      </c>
      <c r="U31">
        <v>0</v>
      </c>
      <c r="V31">
        <v>0</v>
      </c>
      <c r="W31">
        <v>0</v>
      </c>
      <c r="X31"/>
      <c r="Y31"/>
      <c r="Z31"/>
      <c r="AA31"/>
      <c r="AB31"/>
      <c r="AC31"/>
      <c r="AD31"/>
      <c r="AE31"/>
      <c r="AF31">
        <v>5000</v>
      </c>
      <c r="AG31"/>
      <c r="AH31"/>
      <c r="AI31"/>
      <c r="AJ31"/>
      <c r="AK31"/>
      <c r="AL31"/>
      <c r="AM31"/>
      <c r="AN31"/>
      <c r="AO31"/>
      <c r="AP31"/>
      <c r="AQ31"/>
      <c r="AR31"/>
      <c r="AS31"/>
      <c r="AT31">
        <v>5152.90087890625</v>
      </c>
      <c r="AU31">
        <v>4030.4969847809498</v>
      </c>
      <c r="AV31">
        <v>4030.5605986946898</v>
      </c>
      <c r="AW31"/>
      <c r="AX31"/>
      <c r="AY31"/>
      <c r="AZ31"/>
      <c r="BA31">
        <v>0.16597382724285101</v>
      </c>
      <c r="BB31">
        <v>1.80699378252029E-2</v>
      </c>
      <c r="BC31"/>
      <c r="BD31"/>
      <c r="BE31"/>
      <c r="BF31"/>
      <c r="BG31"/>
      <c r="BH31"/>
      <c r="BI31"/>
      <c r="BJ31"/>
      <c r="BK31"/>
      <c r="BL31"/>
      <c r="BM31"/>
      <c r="BN31"/>
      <c r="BO31"/>
    </row>
    <row r="32" spans="1:67">
      <c r="A32" s="38" t="s">
        <v>120</v>
      </c>
      <c r="B32" s="137" t="s">
        <v>53</v>
      </c>
      <c r="C32" s="38" t="s">
        <v>55</v>
      </c>
      <c r="D32">
        <f t="shared" si="0"/>
        <v>37.967883300781196</v>
      </c>
      <c r="E32" s="38">
        <v>9.4919710159301793</v>
      </c>
      <c r="F32" s="38" t="s">
        <v>212</v>
      </c>
      <c r="G32" s="38" t="s">
        <v>213</v>
      </c>
      <c r="H32" s="136" t="s">
        <v>214</v>
      </c>
      <c r="I32" s="136" t="s">
        <v>214</v>
      </c>
      <c r="J32" s="136" t="s">
        <v>215</v>
      </c>
      <c r="K32" s="38" t="s">
        <v>216</v>
      </c>
      <c r="L32" s="38">
        <v>189.83941650390599</v>
      </c>
      <c r="O32" s="38">
        <v>11.0942649841309</v>
      </c>
      <c r="P32" s="38">
        <v>7.8918542861938503</v>
      </c>
      <c r="Q32" s="38">
        <v>16800</v>
      </c>
      <c r="R32" s="38">
        <v>135</v>
      </c>
      <c r="S32" s="38">
        <v>16665</v>
      </c>
      <c r="T32" s="38">
        <v>0</v>
      </c>
      <c r="U32" s="38">
        <v>0</v>
      </c>
      <c r="V32" s="38">
        <v>0</v>
      </c>
      <c r="W32" s="38">
        <v>0</v>
      </c>
      <c r="AF32" s="38">
        <v>3542.55322265625</v>
      </c>
      <c r="AT32" s="38">
        <v>4256.9918547453699</v>
      </c>
      <c r="AU32" s="38">
        <v>2774.6067452839002</v>
      </c>
      <c r="AV32" s="38">
        <v>2786.5187684849302</v>
      </c>
      <c r="BA32" s="38">
        <v>10.3091955184937</v>
      </c>
      <c r="BB32" s="38">
        <v>8.6753120422363299</v>
      </c>
    </row>
    <row r="33" spans="1:67">
      <c r="A33" t="s">
        <v>119</v>
      </c>
      <c r="B33" t="s">
        <v>53</v>
      </c>
      <c r="C33" t="s">
        <v>39</v>
      </c>
      <c r="D33">
        <f t="shared" si="0"/>
        <v>37.798455810546798</v>
      </c>
      <c r="E33">
        <v>9.4496135711669904</v>
      </c>
      <c r="F33" t="s">
        <v>212</v>
      </c>
      <c r="G33" t="s">
        <v>213</v>
      </c>
      <c r="H33" t="s">
        <v>214</v>
      </c>
      <c r="I33" t="s">
        <v>214</v>
      </c>
      <c r="J33" t="s">
        <v>215</v>
      </c>
      <c r="K33" t="s">
        <v>216</v>
      </c>
      <c r="L33">
        <v>188.99227905273401</v>
      </c>
      <c r="M33"/>
      <c r="N33"/>
      <c r="O33">
        <v>10.9528484344482</v>
      </c>
      <c r="P33">
        <v>7.9482970237731898</v>
      </c>
      <c r="Q33">
        <v>19000</v>
      </c>
      <c r="R33">
        <v>152</v>
      </c>
      <c r="S33">
        <v>18848</v>
      </c>
      <c r="T33">
        <v>0</v>
      </c>
      <c r="U33">
        <v>0</v>
      </c>
      <c r="V33">
        <v>0</v>
      </c>
      <c r="W33">
        <v>0</v>
      </c>
      <c r="X33"/>
      <c r="Y33"/>
      <c r="Z33"/>
      <c r="AA33"/>
      <c r="AB33"/>
      <c r="AC33"/>
      <c r="AD33"/>
      <c r="AE33"/>
      <c r="AF33">
        <v>5000</v>
      </c>
      <c r="AG33"/>
      <c r="AH33"/>
      <c r="AI33"/>
      <c r="AJ33"/>
      <c r="AK33"/>
      <c r="AL33"/>
      <c r="AM33"/>
      <c r="AN33"/>
      <c r="AO33"/>
      <c r="AP33"/>
      <c r="AQ33"/>
      <c r="AR33"/>
      <c r="AS33"/>
      <c r="AT33">
        <v>5531.8394582647998</v>
      </c>
      <c r="AU33">
        <v>4093.4250009663001</v>
      </c>
      <c r="AV33">
        <v>4104.9323166247204</v>
      </c>
      <c r="AW33"/>
      <c r="AX33"/>
      <c r="AY33"/>
      <c r="AZ33"/>
      <c r="BA33">
        <v>10.2163305282593</v>
      </c>
      <c r="BB33">
        <v>8.6833963394165004</v>
      </c>
      <c r="BC33"/>
      <c r="BD33"/>
      <c r="BE33"/>
      <c r="BF33"/>
      <c r="BG33"/>
      <c r="BH33"/>
      <c r="BI33"/>
      <c r="BJ33"/>
      <c r="BK33"/>
      <c r="BL33"/>
      <c r="BM33"/>
      <c r="BN33"/>
      <c r="BO33"/>
    </row>
  </sheetData>
  <autoFilter ref="A1:BR1" xr:uid="{62B4373B-A5C6-AC46-9277-C22408EE8D64}">
    <sortState xmlns:xlrd2="http://schemas.microsoft.com/office/spreadsheetml/2017/richdata2" ref="A2:BR33">
      <sortCondition ref="B1:B33"/>
    </sortState>
  </autoFilter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23432-2860-470B-8BE5-6E0CA07E31CB}">
  <dimension ref="B1:D17"/>
  <sheetViews>
    <sheetView showGridLines="0" zoomScale="80" zoomScaleNormal="80" workbookViewId="0">
      <selection activeCell="B1" sqref="B1:D17"/>
    </sheetView>
  </sheetViews>
  <sheetFormatPr defaultColWidth="10.83203125" defaultRowHeight="14.5"/>
  <cols>
    <col min="1" max="1" width="10.83203125" style="180"/>
    <col min="2" max="2" width="11.6640625" style="177" customWidth="1"/>
    <col min="3" max="3" width="11.6640625" style="183" customWidth="1"/>
    <col min="4" max="4" width="11.6640625" style="180" customWidth="1"/>
    <col min="5" max="16384" width="10.83203125" style="180"/>
  </cols>
  <sheetData>
    <row r="1" spans="2:4">
      <c r="C1" s="178" t="s">
        <v>55</v>
      </c>
      <c r="D1" s="179" t="s">
        <v>39</v>
      </c>
    </row>
    <row r="2" spans="2:4">
      <c r="B2" s="178" t="s">
        <v>130</v>
      </c>
      <c r="C2" s="181">
        <v>159.46710205078119</v>
      </c>
      <c r="D2" s="182">
        <v>244.60354003906201</v>
      </c>
    </row>
    <row r="3" spans="2:4">
      <c r="B3" s="178" t="s">
        <v>131</v>
      </c>
      <c r="C3" s="181">
        <v>177.70587158203119</v>
      </c>
      <c r="D3" s="182">
        <v>253.07858886718799</v>
      </c>
    </row>
    <row r="4" spans="2:4">
      <c r="B4" s="178" t="s">
        <v>132</v>
      </c>
      <c r="C4" s="181">
        <v>149.75698242187499</v>
      </c>
      <c r="D4" s="182">
        <v>194.56508789062499</v>
      </c>
    </row>
    <row r="5" spans="2:4">
      <c r="B5" s="178" t="s">
        <v>133</v>
      </c>
      <c r="C5" s="181">
        <v>149.24061279296879</v>
      </c>
      <c r="D5" s="182">
        <v>192.1035034179688</v>
      </c>
    </row>
    <row r="6" spans="2:4">
      <c r="B6" s="178" t="s">
        <v>134</v>
      </c>
      <c r="C6" s="181">
        <v>107.95449218749999</v>
      </c>
      <c r="D6" s="182">
        <v>156.90878906250001</v>
      </c>
    </row>
    <row r="7" spans="2:4">
      <c r="B7" s="178" t="s">
        <v>135</v>
      </c>
      <c r="C7" s="181">
        <v>101.9400268554688</v>
      </c>
      <c r="D7" s="182">
        <v>151.53056640624999</v>
      </c>
    </row>
    <row r="8" spans="2:4">
      <c r="B8" s="178" t="s">
        <v>136</v>
      </c>
      <c r="C8" s="181">
        <v>97.610058593749997</v>
      </c>
      <c r="D8" s="182">
        <v>136.5080688476562</v>
      </c>
    </row>
    <row r="9" spans="2:4">
      <c r="B9" s="178" t="s">
        <v>137</v>
      </c>
      <c r="C9" s="181">
        <v>96.044421386718795</v>
      </c>
      <c r="D9" s="182">
        <v>148.23603515625001</v>
      </c>
    </row>
    <row r="10" spans="2:4">
      <c r="B10" s="178" t="s">
        <v>138</v>
      </c>
      <c r="C10" s="181">
        <v>82.006872558593798</v>
      </c>
      <c r="D10" s="182">
        <v>114.917529296875</v>
      </c>
    </row>
    <row r="11" spans="2:4">
      <c r="B11" s="178" t="s">
        <v>139</v>
      </c>
      <c r="C11" s="181">
        <v>96.224316406249997</v>
      </c>
      <c r="D11" s="182">
        <v>127.2986572265626</v>
      </c>
    </row>
    <row r="12" spans="2:4">
      <c r="B12" s="178" t="s">
        <v>140</v>
      </c>
      <c r="C12" s="181">
        <v>118.09072265624999</v>
      </c>
      <c r="D12" s="182">
        <v>142.94999999999999</v>
      </c>
    </row>
    <row r="13" spans="2:4">
      <c r="B13" s="178" t="s">
        <v>141</v>
      </c>
      <c r="C13" s="181">
        <v>99.927301025390605</v>
      </c>
      <c r="D13" s="182">
        <v>137.64588623046879</v>
      </c>
    </row>
    <row r="14" spans="2:4">
      <c r="B14" s="178" t="s">
        <v>142</v>
      </c>
      <c r="C14" s="181">
        <v>77.997790527343795</v>
      </c>
      <c r="D14" s="182">
        <v>125.0632202148438</v>
      </c>
    </row>
    <row r="15" spans="2:4">
      <c r="B15" s="178" t="s">
        <v>143</v>
      </c>
      <c r="C15" s="181">
        <v>100.15451049804679</v>
      </c>
      <c r="D15" s="182">
        <v>147.160400390625</v>
      </c>
    </row>
    <row r="16" spans="2:4">
      <c r="B16" s="178" t="s">
        <v>7</v>
      </c>
      <c r="C16" s="181">
        <v>0</v>
      </c>
      <c r="D16" s="182">
        <v>0.26672048568725598</v>
      </c>
    </row>
    <row r="17" spans="2:4">
      <c r="B17" s="178" t="s">
        <v>53</v>
      </c>
      <c r="C17" s="181">
        <v>37.967883300781196</v>
      </c>
      <c r="D17" s="182">
        <v>37.798455810546798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topLeftCell="H3" zoomScale="141" workbookViewId="0">
      <selection activeCell="I13" sqref="I13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151" t="s">
        <v>32</v>
      </c>
      <c r="J6" s="41"/>
      <c r="K6" s="113" t="s">
        <v>116</v>
      </c>
      <c r="L6" s="41"/>
      <c r="M6" s="42"/>
      <c r="N6" s="43"/>
    </row>
    <row r="7" spans="2:14">
      <c r="B7" s="7" t="s">
        <v>1</v>
      </c>
      <c r="C7" s="31"/>
      <c r="D7" s="126"/>
      <c r="E7" s="127"/>
      <c r="F7" s="127"/>
      <c r="G7" s="127"/>
      <c r="H7" s="127"/>
      <c r="I7" s="152" t="s">
        <v>144</v>
      </c>
      <c r="J7" s="168"/>
      <c r="K7" s="114" t="s">
        <v>144</v>
      </c>
      <c r="L7" s="171"/>
      <c r="M7" s="157" t="s">
        <v>124</v>
      </c>
      <c r="N7" s="131"/>
    </row>
    <row r="8" spans="2:14">
      <c r="B8" s="7" t="s">
        <v>2</v>
      </c>
      <c r="C8" s="32"/>
      <c r="D8" s="22"/>
      <c r="E8" s="128"/>
      <c r="F8" s="128"/>
      <c r="G8" s="128"/>
      <c r="H8" s="128"/>
      <c r="I8" s="153" t="s">
        <v>145</v>
      </c>
      <c r="J8" s="169"/>
      <c r="K8" s="115" t="s">
        <v>145</v>
      </c>
      <c r="L8" s="172"/>
      <c r="M8" s="156" t="s">
        <v>123</v>
      </c>
      <c r="N8" s="124"/>
    </row>
    <row r="9" spans="2:14">
      <c r="B9" s="7" t="s">
        <v>3</v>
      </c>
      <c r="C9" s="32"/>
      <c r="D9" s="22"/>
      <c r="E9" s="128"/>
      <c r="F9" s="128"/>
      <c r="G9" s="128"/>
      <c r="H9" s="128"/>
      <c r="I9" s="153" t="s">
        <v>146</v>
      </c>
      <c r="J9" s="169"/>
      <c r="K9" s="115" t="s">
        <v>146</v>
      </c>
      <c r="L9" s="172"/>
      <c r="M9" s="158" t="s">
        <v>126</v>
      </c>
      <c r="N9" s="124"/>
    </row>
    <row r="10" spans="2:14">
      <c r="B10" s="7" t="s">
        <v>4</v>
      </c>
      <c r="C10" s="32"/>
      <c r="D10" s="22"/>
      <c r="E10" s="128"/>
      <c r="F10" s="128"/>
      <c r="G10" s="128"/>
      <c r="H10" s="128"/>
      <c r="I10" s="153" t="s">
        <v>147</v>
      </c>
      <c r="J10" s="169"/>
      <c r="K10" s="115" t="s">
        <v>147</v>
      </c>
      <c r="L10" s="172"/>
      <c r="M10" s="158" t="s">
        <v>125</v>
      </c>
      <c r="N10" s="149"/>
    </row>
    <row r="11" spans="2:14">
      <c r="B11" s="7" t="s">
        <v>5</v>
      </c>
      <c r="C11" s="32"/>
      <c r="D11" s="22"/>
      <c r="E11" s="128"/>
      <c r="F11" s="128"/>
      <c r="G11" s="128"/>
      <c r="H11" s="128"/>
      <c r="I11" s="153" t="s">
        <v>148</v>
      </c>
      <c r="J11" s="169"/>
      <c r="K11" s="115" t="s">
        <v>148</v>
      </c>
      <c r="L11" s="172"/>
      <c r="M11" s="163" t="s">
        <v>129</v>
      </c>
      <c r="N11" s="150"/>
    </row>
    <row r="12" spans="2:14">
      <c r="B12" s="7" t="s">
        <v>6</v>
      </c>
      <c r="C12" s="32"/>
      <c r="D12" s="22"/>
      <c r="E12" s="128"/>
      <c r="F12" s="128"/>
      <c r="G12" s="128"/>
      <c r="H12" s="128"/>
      <c r="I12" s="153" t="s">
        <v>149</v>
      </c>
      <c r="J12" s="169"/>
      <c r="K12" s="115" t="s">
        <v>149</v>
      </c>
      <c r="L12" s="172"/>
      <c r="M12" s="163" t="s">
        <v>129</v>
      </c>
      <c r="N12" s="124"/>
    </row>
    <row r="13" spans="2:14">
      <c r="B13" s="7" t="s">
        <v>8</v>
      </c>
      <c r="C13" s="32"/>
      <c r="D13" s="22"/>
      <c r="E13" s="128"/>
      <c r="F13" s="128"/>
      <c r="G13" s="128"/>
      <c r="H13" s="128"/>
      <c r="I13" s="154" t="s">
        <v>150</v>
      </c>
      <c r="J13" s="169"/>
      <c r="K13" s="116" t="s">
        <v>150</v>
      </c>
      <c r="L13" s="172"/>
      <c r="M13" s="163" t="s">
        <v>129</v>
      </c>
      <c r="N13" s="124"/>
    </row>
    <row r="14" spans="2:14" ht="16" thickBot="1">
      <c r="B14" s="8" t="s">
        <v>9</v>
      </c>
      <c r="C14" s="33"/>
      <c r="D14" s="129"/>
      <c r="E14" s="130"/>
      <c r="F14" s="130"/>
      <c r="G14" s="130"/>
      <c r="H14" s="130"/>
      <c r="I14" s="155" t="s">
        <v>7</v>
      </c>
      <c r="J14" s="170"/>
      <c r="K14" s="117" t="s">
        <v>7</v>
      </c>
      <c r="L14" s="173"/>
      <c r="M14" s="163" t="s">
        <v>129</v>
      </c>
      <c r="N14" s="125"/>
    </row>
    <row r="15" spans="2:14">
      <c r="C15" s="21"/>
      <c r="D15" s="21"/>
      <c r="E15" s="21"/>
      <c r="F15" s="21"/>
    </row>
    <row r="16" spans="2:14" ht="16" thickBot="1"/>
    <row r="17" spans="2:14" ht="17" customHeight="1" thickBot="1">
      <c r="B17" s="13"/>
      <c r="C17" s="14" t="s">
        <v>18</v>
      </c>
      <c r="D17" s="12"/>
      <c r="E17" s="11"/>
      <c r="F17" s="1"/>
      <c r="G17" s="146"/>
      <c r="H17" s="132"/>
      <c r="I17" s="132"/>
      <c r="J17" s="133"/>
      <c r="K17" s="132"/>
      <c r="L17" s="132"/>
      <c r="M17" s="133"/>
      <c r="N17" s="1"/>
    </row>
    <row r="18" spans="2:14">
      <c r="B18" s="3"/>
      <c r="C18" s="4" t="s">
        <v>10</v>
      </c>
      <c r="D18" s="9">
        <v>12</v>
      </c>
      <c r="E18" s="17"/>
      <c r="F18" s="2"/>
      <c r="G18" s="134"/>
      <c r="H18" s="134"/>
      <c r="I18" s="135"/>
      <c r="J18" s="135"/>
      <c r="K18" s="134"/>
      <c r="L18" s="135"/>
      <c r="M18" s="135"/>
      <c r="N18" s="2"/>
    </row>
    <row r="19" spans="2:14">
      <c r="B19" s="5" t="s">
        <v>11</v>
      </c>
      <c r="C19" s="15">
        <v>5</v>
      </c>
      <c r="D19" s="9">
        <f>(C19*$D$18)</f>
        <v>60</v>
      </c>
      <c r="E19" s="17"/>
      <c r="F19" s="2"/>
      <c r="G19" s="134"/>
      <c r="H19" s="134"/>
      <c r="I19" s="135"/>
      <c r="J19" s="135"/>
      <c r="K19" s="134"/>
      <c r="L19" s="135"/>
      <c r="M19" s="135"/>
      <c r="N19" s="2"/>
    </row>
    <row r="20" spans="2:14">
      <c r="B20" s="5" t="s">
        <v>12</v>
      </c>
      <c r="C20" s="15">
        <v>2</v>
      </c>
      <c r="D20" s="9">
        <f>(C20*$D$18)</f>
        <v>24</v>
      </c>
      <c r="E20" s="17"/>
      <c r="F20" s="2"/>
      <c r="G20" s="134"/>
      <c r="H20" s="134"/>
      <c r="I20" s="135"/>
      <c r="J20" s="135"/>
      <c r="K20" s="134"/>
      <c r="L20" s="135"/>
      <c r="M20" s="135"/>
      <c r="N20" s="2"/>
    </row>
    <row r="21" spans="2:14">
      <c r="B21" s="5" t="s">
        <v>13</v>
      </c>
      <c r="C21" s="15">
        <v>1</v>
      </c>
      <c r="D21" s="9">
        <f>(C21*$D$18)</f>
        <v>12</v>
      </c>
      <c r="E21" s="17"/>
      <c r="F21" s="2"/>
      <c r="G21" s="134"/>
      <c r="H21" s="134"/>
      <c r="I21" s="135"/>
      <c r="J21" s="135"/>
      <c r="K21" s="134"/>
      <c r="L21" s="135"/>
      <c r="M21" s="135"/>
      <c r="N21" s="1"/>
    </row>
    <row r="22" spans="2:14">
      <c r="B22" s="5" t="s">
        <v>14</v>
      </c>
      <c r="C22" s="15">
        <v>1</v>
      </c>
      <c r="D22" s="9">
        <f>(C22*$D$18)</f>
        <v>12</v>
      </c>
      <c r="E22" s="17"/>
      <c r="F22" s="2"/>
      <c r="G22" s="134"/>
      <c r="H22" s="134"/>
      <c r="I22" s="135"/>
      <c r="J22" s="135"/>
      <c r="K22" s="134"/>
      <c r="L22" s="135"/>
      <c r="M22" s="135"/>
      <c r="N22" s="1"/>
    </row>
    <row r="23" spans="2:14">
      <c r="B23" s="5" t="s">
        <v>15</v>
      </c>
      <c r="C23" s="15">
        <v>6</v>
      </c>
      <c r="D23" s="9">
        <f>(C23*$D$18)</f>
        <v>72</v>
      </c>
      <c r="E23" s="17"/>
      <c r="F23" s="2"/>
      <c r="G23" s="134"/>
      <c r="H23" s="134"/>
      <c r="I23" s="135"/>
      <c r="J23" s="135"/>
      <c r="K23" s="134"/>
      <c r="L23" s="135"/>
      <c r="M23" s="135"/>
      <c r="N23" s="1"/>
    </row>
    <row r="24" spans="2:14">
      <c r="B24" s="5" t="s">
        <v>17</v>
      </c>
      <c r="C24" s="15">
        <v>5</v>
      </c>
      <c r="D24" s="18"/>
      <c r="E24" s="17"/>
      <c r="F24" s="2"/>
      <c r="G24" s="134"/>
      <c r="H24" s="134"/>
      <c r="I24" s="135"/>
      <c r="J24" s="135"/>
      <c r="K24" s="134"/>
      <c r="L24" s="135"/>
      <c r="M24" s="135"/>
      <c r="N24" s="1"/>
    </row>
    <row r="25" spans="2:14" ht="16" thickBot="1">
      <c r="B25" s="6" t="s">
        <v>16</v>
      </c>
      <c r="C25" s="16">
        <v>20</v>
      </c>
      <c r="D25" s="19">
        <f>SUM(D19:D23)</f>
        <v>180</v>
      </c>
      <c r="E25" s="20">
        <f>(D25/8) * 0.95</f>
        <v>21.375</v>
      </c>
      <c r="F25" s="2"/>
      <c r="G25" s="134"/>
      <c r="H25" s="134"/>
      <c r="I25" s="135"/>
      <c r="J25" s="135"/>
      <c r="K25" s="134"/>
      <c r="L25" s="135"/>
      <c r="M25" s="135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18">
        <v>3</v>
      </c>
      <c r="C30" s="119" t="s">
        <v>29</v>
      </c>
      <c r="D30" s="119" t="s">
        <v>28</v>
      </c>
      <c r="E30" s="120" t="s">
        <v>30</v>
      </c>
    </row>
    <row r="31" spans="2:14">
      <c r="B31" s="121">
        <v>4</v>
      </c>
      <c r="C31" s="122" t="s">
        <v>33</v>
      </c>
      <c r="D31" s="122" t="s">
        <v>32</v>
      </c>
      <c r="E31" s="123" t="s">
        <v>34</v>
      </c>
    </row>
    <row r="32" spans="2:14" s="162" customFormat="1" ht="13">
      <c r="B32" s="107">
        <v>5</v>
      </c>
      <c r="C32" s="159" t="s">
        <v>127</v>
      </c>
      <c r="D32" s="160" t="s">
        <v>116</v>
      </c>
      <c r="E32" s="161" t="s">
        <v>128</v>
      </c>
    </row>
  </sheetData>
  <phoneticPr fontId="6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opLeftCell="A2" zoomScale="94" workbookViewId="0">
      <selection activeCell="C7" sqref="C7:C14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91</v>
      </c>
    </row>
    <row r="3" spans="1:14">
      <c r="B3" s="38" t="s">
        <v>92</v>
      </c>
    </row>
    <row r="4" spans="1:14" ht="16" thickBot="1">
      <c r="C4" s="190" t="s">
        <v>117</v>
      </c>
      <c r="D4" s="190"/>
      <c r="E4" s="190"/>
      <c r="F4" s="190"/>
      <c r="I4" s="190" t="s">
        <v>118</v>
      </c>
      <c r="J4" s="190"/>
      <c r="K4" s="190"/>
      <c r="L4" s="190"/>
    </row>
    <row r="5" spans="1:14">
      <c r="B5" s="47" t="s">
        <v>0</v>
      </c>
      <c r="C5" s="48">
        <v>1</v>
      </c>
      <c r="D5" s="48">
        <v>2</v>
      </c>
      <c r="E5" s="48">
        <v>3</v>
      </c>
      <c r="F5" s="48">
        <v>4</v>
      </c>
      <c r="G5" s="48">
        <v>5</v>
      </c>
      <c r="H5" s="48">
        <v>6</v>
      </c>
      <c r="I5" s="48">
        <v>7</v>
      </c>
      <c r="J5" s="48">
        <v>8</v>
      </c>
      <c r="K5" s="48">
        <v>9</v>
      </c>
      <c r="L5" s="48">
        <v>10</v>
      </c>
      <c r="M5" s="48">
        <v>11</v>
      </c>
      <c r="N5" s="49">
        <v>12</v>
      </c>
    </row>
    <row r="6" spans="1:14" ht="16" thickBot="1">
      <c r="B6" s="50"/>
      <c r="C6" s="108" t="s">
        <v>39</v>
      </c>
      <c r="D6" s="167"/>
      <c r="E6" s="109" t="s">
        <v>55</v>
      </c>
      <c r="F6" s="167"/>
      <c r="G6" s="110"/>
      <c r="H6" s="110"/>
      <c r="I6" s="108" t="s">
        <v>39</v>
      </c>
      <c r="J6" s="108" t="s">
        <v>39</v>
      </c>
      <c r="K6" s="109" t="s">
        <v>55</v>
      </c>
      <c r="L6" s="109" t="s">
        <v>55</v>
      </c>
      <c r="M6" s="110"/>
      <c r="N6" s="110"/>
    </row>
    <row r="7" spans="1:14">
      <c r="B7" s="50" t="s">
        <v>1</v>
      </c>
      <c r="C7" s="51" t="s">
        <v>144</v>
      </c>
      <c r="D7" s="164"/>
      <c r="E7" s="53" t="s">
        <v>144</v>
      </c>
      <c r="F7" s="164"/>
      <c r="G7" s="55"/>
      <c r="H7" s="55"/>
      <c r="I7" s="52" t="s">
        <v>130</v>
      </c>
      <c r="J7" s="52" t="s">
        <v>7</v>
      </c>
      <c r="K7" s="53" t="s">
        <v>130</v>
      </c>
      <c r="L7" s="54" t="s">
        <v>7</v>
      </c>
      <c r="M7" s="55"/>
      <c r="N7" s="56"/>
    </row>
    <row r="8" spans="1:14">
      <c r="B8" s="50" t="s">
        <v>2</v>
      </c>
      <c r="C8" s="57" t="s">
        <v>145</v>
      </c>
      <c r="D8" s="165"/>
      <c r="E8" s="59" t="s">
        <v>145</v>
      </c>
      <c r="F8" s="165"/>
      <c r="G8" s="60"/>
      <c r="H8" s="60"/>
      <c r="I8" s="61" t="s">
        <v>131</v>
      </c>
      <c r="J8" s="58" t="s">
        <v>138</v>
      </c>
      <c r="K8" s="59" t="s">
        <v>131</v>
      </c>
      <c r="L8" s="59" t="s">
        <v>138</v>
      </c>
      <c r="M8" s="60"/>
      <c r="N8" s="62"/>
    </row>
    <row r="9" spans="1:14">
      <c r="B9" s="50" t="s">
        <v>3</v>
      </c>
      <c r="C9" s="57" t="s">
        <v>146</v>
      </c>
      <c r="D9" s="165"/>
      <c r="E9" s="59" t="s">
        <v>146</v>
      </c>
      <c r="F9" s="165"/>
      <c r="G9" s="60"/>
      <c r="H9" s="60"/>
      <c r="I9" s="61" t="s">
        <v>132</v>
      </c>
      <c r="J9" s="58" t="s">
        <v>139</v>
      </c>
      <c r="K9" s="59" t="s">
        <v>132</v>
      </c>
      <c r="L9" s="59" t="s">
        <v>139</v>
      </c>
      <c r="M9" s="60"/>
      <c r="N9" s="62"/>
    </row>
    <row r="10" spans="1:14">
      <c r="B10" s="50" t="s">
        <v>4</v>
      </c>
      <c r="C10" s="57" t="s">
        <v>147</v>
      </c>
      <c r="D10" s="165"/>
      <c r="E10" s="59" t="s">
        <v>147</v>
      </c>
      <c r="F10" s="165"/>
      <c r="G10" s="60"/>
      <c r="H10" s="60"/>
      <c r="I10" s="61" t="s">
        <v>133</v>
      </c>
      <c r="J10" s="58" t="s">
        <v>140</v>
      </c>
      <c r="K10" s="59" t="s">
        <v>133</v>
      </c>
      <c r="L10" s="59" t="s">
        <v>140</v>
      </c>
      <c r="M10" s="60"/>
      <c r="N10" s="62"/>
    </row>
    <row r="11" spans="1:14">
      <c r="B11" s="50" t="s">
        <v>5</v>
      </c>
      <c r="C11" s="57" t="s">
        <v>148</v>
      </c>
      <c r="D11" s="165"/>
      <c r="E11" s="59" t="s">
        <v>148</v>
      </c>
      <c r="F11" s="165"/>
      <c r="G11" s="60"/>
      <c r="H11" s="60"/>
      <c r="I11" s="61" t="s">
        <v>134</v>
      </c>
      <c r="J11" s="58" t="s">
        <v>141</v>
      </c>
      <c r="K11" s="59" t="s">
        <v>134</v>
      </c>
      <c r="L11" s="59" t="s">
        <v>141</v>
      </c>
      <c r="M11" s="60"/>
      <c r="N11" s="62"/>
    </row>
    <row r="12" spans="1:14">
      <c r="B12" s="50" t="s">
        <v>6</v>
      </c>
      <c r="C12" s="57" t="s">
        <v>149</v>
      </c>
      <c r="D12" s="165"/>
      <c r="E12" s="59" t="s">
        <v>149</v>
      </c>
      <c r="F12" s="165"/>
      <c r="G12" s="60"/>
      <c r="H12" s="60"/>
      <c r="I12" s="61" t="s">
        <v>135</v>
      </c>
      <c r="J12" s="58" t="s">
        <v>142</v>
      </c>
      <c r="K12" s="59" t="s">
        <v>135</v>
      </c>
      <c r="L12" s="59" t="s">
        <v>142</v>
      </c>
      <c r="M12" s="60"/>
      <c r="N12" s="62"/>
    </row>
    <row r="13" spans="1:14">
      <c r="B13" s="50" t="s">
        <v>8</v>
      </c>
      <c r="C13" s="57" t="s">
        <v>150</v>
      </c>
      <c r="D13" s="165"/>
      <c r="E13" s="59" t="s">
        <v>150</v>
      </c>
      <c r="F13" s="165"/>
      <c r="G13" s="60"/>
      <c r="H13" s="60"/>
      <c r="I13" s="61" t="s">
        <v>136</v>
      </c>
      <c r="J13" s="58" t="s">
        <v>143</v>
      </c>
      <c r="K13" s="59" t="s">
        <v>136</v>
      </c>
      <c r="L13" s="59" t="s">
        <v>143</v>
      </c>
      <c r="M13" s="60"/>
      <c r="N13" s="62"/>
    </row>
    <row r="14" spans="1:14" ht="16" thickBot="1">
      <c r="B14" s="63" t="s">
        <v>9</v>
      </c>
      <c r="C14" s="64" t="s">
        <v>7</v>
      </c>
      <c r="D14" s="166"/>
      <c r="E14" s="66" t="s">
        <v>7</v>
      </c>
      <c r="F14" s="166"/>
      <c r="G14" s="68"/>
      <c r="H14" s="68"/>
      <c r="I14" s="65" t="s">
        <v>137</v>
      </c>
      <c r="J14" s="65" t="s">
        <v>53</v>
      </c>
      <c r="K14" s="66" t="s">
        <v>137</v>
      </c>
      <c r="L14" s="67" t="s">
        <v>53</v>
      </c>
      <c r="M14" s="68"/>
      <c r="N14" s="69"/>
    </row>
    <row r="15" spans="1:14">
      <c r="C15" s="70"/>
      <c r="D15" s="70"/>
      <c r="E15" s="70"/>
      <c r="F15" s="70"/>
    </row>
    <row r="16" spans="1:14">
      <c r="B16" s="71" t="s">
        <v>93</v>
      </c>
      <c r="C16" s="70"/>
      <c r="D16" s="70"/>
      <c r="E16" s="70"/>
    </row>
    <row r="17" spans="2:20">
      <c r="C17" s="70"/>
      <c r="E17" s="70"/>
      <c r="F17" s="70"/>
    </row>
    <row r="18" spans="2:20" ht="16" hidden="1" thickBot="1">
      <c r="B18" s="47" t="s">
        <v>0</v>
      </c>
      <c r="C18" s="72">
        <v>1</v>
      </c>
      <c r="D18" s="72">
        <v>2</v>
      </c>
      <c r="E18" s="72">
        <v>3</v>
      </c>
      <c r="F18" s="72">
        <v>4</v>
      </c>
      <c r="G18" s="48">
        <v>5</v>
      </c>
      <c r="H18" s="48">
        <v>6</v>
      </c>
      <c r="I18" s="48">
        <v>7</v>
      </c>
      <c r="J18" s="48">
        <v>8</v>
      </c>
      <c r="K18" s="48">
        <v>9</v>
      </c>
      <c r="L18" s="48">
        <v>10</v>
      </c>
      <c r="M18" s="48">
        <v>11</v>
      </c>
      <c r="N18" s="49">
        <v>12</v>
      </c>
    </row>
    <row r="19" spans="2:20" hidden="1">
      <c r="B19" s="50"/>
      <c r="C19" s="73" t="s">
        <v>39</v>
      </c>
      <c r="D19" s="74" t="s">
        <v>39</v>
      </c>
      <c r="E19" s="74" t="s">
        <v>39</v>
      </c>
      <c r="F19" s="75" t="s">
        <v>39</v>
      </c>
      <c r="G19" s="74" t="s">
        <v>39</v>
      </c>
      <c r="H19" s="75" t="s">
        <v>39</v>
      </c>
      <c r="I19" s="76" t="s">
        <v>55</v>
      </c>
      <c r="J19" s="53" t="s">
        <v>55</v>
      </c>
      <c r="K19" s="53" t="s">
        <v>55</v>
      </c>
      <c r="L19" s="53" t="s">
        <v>55</v>
      </c>
      <c r="M19" s="53" t="s">
        <v>55</v>
      </c>
      <c r="N19" s="77" t="s">
        <v>55</v>
      </c>
      <c r="P19" s="38" t="str">
        <f>CONCATENATE(E20, "-5b")</f>
        <v>A08-8b-5b</v>
      </c>
      <c r="Q19" s="38" t="str">
        <f>CONCATENATE(F20, "-5b")</f>
        <v>NTC-8b-5b</v>
      </c>
      <c r="S19" s="76" t="s">
        <v>55</v>
      </c>
      <c r="T19" s="77" t="s">
        <v>55</v>
      </c>
    </row>
    <row r="20" spans="2:20" hidden="1">
      <c r="B20" s="50" t="s">
        <v>1</v>
      </c>
      <c r="C20" s="57" t="s">
        <v>94</v>
      </c>
      <c r="D20" s="61" t="s">
        <v>95</v>
      </c>
      <c r="E20" s="61" t="s">
        <v>96</v>
      </c>
      <c r="F20" s="78" t="s">
        <v>97</v>
      </c>
      <c r="G20" s="61" t="s">
        <v>98</v>
      </c>
      <c r="H20" s="78" t="s">
        <v>7</v>
      </c>
      <c r="I20" s="79" t="s">
        <v>94</v>
      </c>
      <c r="J20" s="80" t="s">
        <v>95</v>
      </c>
      <c r="K20" s="59" t="s">
        <v>96</v>
      </c>
      <c r="L20" s="80" t="s">
        <v>97</v>
      </c>
      <c r="M20" s="59" t="s">
        <v>98</v>
      </c>
      <c r="N20" s="81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2" t="s">
        <v>38</v>
      </c>
      <c r="T20" s="81" t="s">
        <v>7</v>
      </c>
    </row>
    <row r="21" spans="2:20" hidden="1">
      <c r="B21" s="50" t="s">
        <v>2</v>
      </c>
      <c r="C21" s="57" t="s">
        <v>99</v>
      </c>
      <c r="D21" s="61" t="s">
        <v>94</v>
      </c>
      <c r="E21" s="61" t="s">
        <v>100</v>
      </c>
      <c r="F21" s="78" t="s">
        <v>96</v>
      </c>
      <c r="G21" s="61" t="s">
        <v>98</v>
      </c>
      <c r="H21" s="78" t="s">
        <v>98</v>
      </c>
      <c r="I21" s="79" t="s">
        <v>99</v>
      </c>
      <c r="J21" s="59" t="s">
        <v>94</v>
      </c>
      <c r="K21" s="59" t="s">
        <v>100</v>
      </c>
      <c r="L21" s="59" t="s">
        <v>96</v>
      </c>
      <c r="M21" s="59" t="s">
        <v>98</v>
      </c>
      <c r="N21" s="83" t="s">
        <v>98</v>
      </c>
      <c r="P21" s="38" t="str">
        <f t="shared" si="0"/>
        <v>C08-8b-5b</v>
      </c>
      <c r="Q21" s="38" t="str">
        <f t="shared" si="0"/>
        <v>B08-8b-5b</v>
      </c>
      <c r="S21" s="82" t="s">
        <v>40</v>
      </c>
      <c r="T21" s="81" t="s">
        <v>47</v>
      </c>
    </row>
    <row r="22" spans="2:20" hidden="1">
      <c r="B22" s="50" t="s">
        <v>3</v>
      </c>
      <c r="C22" s="57" t="s">
        <v>101</v>
      </c>
      <c r="D22" s="61" t="s">
        <v>99</v>
      </c>
      <c r="E22" s="61" t="s">
        <v>102</v>
      </c>
      <c r="F22" s="78" t="s">
        <v>100</v>
      </c>
      <c r="G22" s="61" t="s">
        <v>98</v>
      </c>
      <c r="H22" s="78" t="s">
        <v>98</v>
      </c>
      <c r="I22" s="79" t="s">
        <v>101</v>
      </c>
      <c r="J22" s="59" t="s">
        <v>99</v>
      </c>
      <c r="K22" s="59" t="s">
        <v>102</v>
      </c>
      <c r="L22" s="59" t="s">
        <v>100</v>
      </c>
      <c r="M22" s="59" t="s">
        <v>98</v>
      </c>
      <c r="N22" s="83" t="s">
        <v>98</v>
      </c>
      <c r="P22" s="38" t="str">
        <f t="shared" si="0"/>
        <v>D08-8b-5b</v>
      </c>
      <c r="Q22" s="38" t="str">
        <f t="shared" si="0"/>
        <v>C08-8b-5b</v>
      </c>
      <c r="S22" s="82" t="s">
        <v>41</v>
      </c>
      <c r="T22" s="81" t="s">
        <v>48</v>
      </c>
    </row>
    <row r="23" spans="2:20" hidden="1">
      <c r="B23" s="50" t="s">
        <v>4</v>
      </c>
      <c r="C23" s="57" t="s">
        <v>103</v>
      </c>
      <c r="D23" s="61" t="s">
        <v>101</v>
      </c>
      <c r="E23" s="61" t="s">
        <v>104</v>
      </c>
      <c r="F23" s="78" t="s">
        <v>102</v>
      </c>
      <c r="G23" s="61" t="s">
        <v>98</v>
      </c>
      <c r="H23" s="78" t="s">
        <v>98</v>
      </c>
      <c r="I23" s="79" t="s">
        <v>103</v>
      </c>
      <c r="J23" s="59" t="s">
        <v>101</v>
      </c>
      <c r="K23" s="59" t="s">
        <v>104</v>
      </c>
      <c r="L23" s="59" t="s">
        <v>102</v>
      </c>
      <c r="M23" s="59" t="s">
        <v>98</v>
      </c>
      <c r="N23" s="83" t="s">
        <v>98</v>
      </c>
      <c r="P23" s="38" t="str">
        <f t="shared" si="0"/>
        <v>E08-8b-5b</v>
      </c>
      <c r="Q23" s="38" t="str">
        <f t="shared" si="0"/>
        <v>D08-8b-5b</v>
      </c>
      <c r="S23" s="82" t="s">
        <v>42</v>
      </c>
      <c r="T23" s="81" t="s">
        <v>49</v>
      </c>
    </row>
    <row r="24" spans="2:20" hidden="1">
      <c r="B24" s="50" t="s">
        <v>5</v>
      </c>
      <c r="C24" s="57" t="s">
        <v>105</v>
      </c>
      <c r="D24" s="61" t="s">
        <v>103</v>
      </c>
      <c r="E24" s="61" t="s">
        <v>106</v>
      </c>
      <c r="F24" s="78" t="s">
        <v>104</v>
      </c>
      <c r="G24" s="61" t="s">
        <v>98</v>
      </c>
      <c r="H24" s="78" t="s">
        <v>98</v>
      </c>
      <c r="I24" s="79" t="s">
        <v>105</v>
      </c>
      <c r="J24" s="59" t="s">
        <v>103</v>
      </c>
      <c r="K24" s="59" t="s">
        <v>106</v>
      </c>
      <c r="L24" s="59" t="s">
        <v>104</v>
      </c>
      <c r="M24" s="59" t="s">
        <v>98</v>
      </c>
      <c r="N24" s="83" t="s">
        <v>98</v>
      </c>
      <c r="P24" s="38" t="str">
        <f t="shared" si="0"/>
        <v>F08-8b-5b</v>
      </c>
      <c r="Q24" s="38" t="str">
        <f t="shared" si="0"/>
        <v>E08-8b-5b</v>
      </c>
      <c r="S24" s="82" t="s">
        <v>43</v>
      </c>
      <c r="T24" s="81" t="s">
        <v>50</v>
      </c>
    </row>
    <row r="25" spans="2:20" hidden="1">
      <c r="B25" s="50" t="s">
        <v>6</v>
      </c>
      <c r="C25" s="57" t="s">
        <v>107</v>
      </c>
      <c r="D25" s="61" t="s">
        <v>105</v>
      </c>
      <c r="E25" s="61" t="s">
        <v>108</v>
      </c>
      <c r="F25" s="78" t="s">
        <v>106</v>
      </c>
      <c r="G25" s="61" t="s">
        <v>98</v>
      </c>
      <c r="H25" s="78" t="s">
        <v>98</v>
      </c>
      <c r="I25" s="79" t="s">
        <v>107</v>
      </c>
      <c r="J25" s="59" t="s">
        <v>105</v>
      </c>
      <c r="K25" s="59" t="s">
        <v>108</v>
      </c>
      <c r="L25" s="59" t="s">
        <v>106</v>
      </c>
      <c r="M25" s="59" t="s">
        <v>98</v>
      </c>
      <c r="N25" s="83" t="s">
        <v>98</v>
      </c>
      <c r="P25" s="38" t="str">
        <f t="shared" si="0"/>
        <v>G08-8b-5b</v>
      </c>
      <c r="Q25" s="38" t="str">
        <f t="shared" si="0"/>
        <v>F08-8b-5b</v>
      </c>
      <c r="S25" s="82" t="s">
        <v>44</v>
      </c>
      <c r="T25" s="81" t="s">
        <v>51</v>
      </c>
    </row>
    <row r="26" spans="2:20" hidden="1">
      <c r="B26" s="50" t="s">
        <v>8</v>
      </c>
      <c r="C26" s="57" t="s">
        <v>109</v>
      </c>
      <c r="D26" s="61" t="s">
        <v>107</v>
      </c>
      <c r="E26" s="61" t="s">
        <v>110</v>
      </c>
      <c r="F26" s="78" t="s">
        <v>108</v>
      </c>
      <c r="G26" s="61" t="s">
        <v>98</v>
      </c>
      <c r="H26" s="78" t="s">
        <v>98</v>
      </c>
      <c r="I26" s="79" t="s">
        <v>109</v>
      </c>
      <c r="J26" s="59" t="s">
        <v>107</v>
      </c>
      <c r="K26" s="59" t="s">
        <v>110</v>
      </c>
      <c r="L26" s="59" t="s">
        <v>108</v>
      </c>
      <c r="M26" s="59" t="s">
        <v>98</v>
      </c>
      <c r="N26" s="83" t="s">
        <v>98</v>
      </c>
      <c r="P26" s="38" t="str">
        <f t="shared" si="0"/>
        <v>H08-8b-5b</v>
      </c>
      <c r="Q26" s="38" t="str">
        <f t="shared" si="0"/>
        <v>Positive Control-8b-5b</v>
      </c>
      <c r="S26" s="82" t="s">
        <v>45</v>
      </c>
      <c r="T26" s="81" t="s">
        <v>52</v>
      </c>
    </row>
    <row r="27" spans="2:20" ht="16" hidden="1" thickBot="1">
      <c r="B27" s="63" t="s">
        <v>9</v>
      </c>
      <c r="C27" s="64" t="s">
        <v>111</v>
      </c>
      <c r="D27" s="65" t="s">
        <v>112</v>
      </c>
      <c r="E27" s="65" t="s">
        <v>113</v>
      </c>
      <c r="F27" s="84" t="s">
        <v>114</v>
      </c>
      <c r="G27" s="65" t="s">
        <v>98</v>
      </c>
      <c r="H27" s="84" t="s">
        <v>53</v>
      </c>
      <c r="I27" s="85" t="s">
        <v>111</v>
      </c>
      <c r="J27" s="67" t="s">
        <v>112</v>
      </c>
      <c r="K27" s="66" t="s">
        <v>113</v>
      </c>
      <c r="L27" s="67" t="s">
        <v>114</v>
      </c>
      <c r="M27" s="66" t="s">
        <v>98</v>
      </c>
      <c r="N27" s="86" t="s">
        <v>53</v>
      </c>
      <c r="P27" s="38" t="str">
        <f t="shared" si="0"/>
        <v>-5b</v>
      </c>
      <c r="Q27" s="38" t="str">
        <f t="shared" si="0"/>
        <v>-5b</v>
      </c>
      <c r="S27" s="87" t="s">
        <v>46</v>
      </c>
      <c r="T27" s="86" t="s">
        <v>53</v>
      </c>
    </row>
    <row r="28" spans="2:20" ht="16" thickBot="1"/>
    <row r="29" spans="2:20" ht="16" thickBot="1">
      <c r="B29" s="88"/>
      <c r="C29" s="89" t="s">
        <v>115</v>
      </c>
      <c r="D29" s="90"/>
      <c r="E29" s="91"/>
      <c r="F29" s="92"/>
      <c r="G29" s="92"/>
      <c r="H29" s="191"/>
      <c r="I29" s="191"/>
      <c r="J29" s="92"/>
      <c r="K29" s="92"/>
      <c r="L29" s="92"/>
      <c r="M29" s="92"/>
      <c r="N29" s="92"/>
    </row>
    <row r="30" spans="2:20">
      <c r="B30" s="47"/>
      <c r="C30" s="93" t="s">
        <v>10</v>
      </c>
      <c r="D30" s="94">
        <v>26</v>
      </c>
      <c r="E30" s="95"/>
      <c r="F30" s="96"/>
      <c r="G30" s="96"/>
      <c r="H30" s="189"/>
      <c r="I30" s="189"/>
      <c r="J30" s="96"/>
      <c r="K30" s="96"/>
      <c r="L30" s="96"/>
      <c r="M30" s="96"/>
      <c r="N30" s="96"/>
    </row>
    <row r="31" spans="2:20">
      <c r="B31" s="97" t="s">
        <v>11</v>
      </c>
      <c r="C31" s="98">
        <v>5</v>
      </c>
      <c r="D31" s="94">
        <f>(C31*$D$30) * 1.1</f>
        <v>143</v>
      </c>
      <c r="E31" s="95"/>
      <c r="F31" s="96"/>
      <c r="G31" s="96"/>
      <c r="H31" s="189"/>
      <c r="I31" s="189"/>
      <c r="J31" s="96"/>
      <c r="K31" s="96"/>
      <c r="L31" s="96"/>
      <c r="M31" s="96"/>
      <c r="N31" s="96"/>
    </row>
    <row r="32" spans="2:20">
      <c r="B32" s="97" t="s">
        <v>12</v>
      </c>
      <c r="C32" s="98">
        <v>2</v>
      </c>
      <c r="D32" s="94">
        <f>(C32*$D$30) * 1.1</f>
        <v>57.2</v>
      </c>
      <c r="E32" s="95"/>
      <c r="F32" s="96"/>
      <c r="G32" s="96"/>
      <c r="H32" s="188"/>
      <c r="I32" s="188"/>
      <c r="J32" s="96"/>
      <c r="K32" s="96"/>
      <c r="L32" s="96"/>
      <c r="M32" s="96"/>
      <c r="N32" s="96"/>
    </row>
    <row r="33" spans="2:14">
      <c r="B33" s="97" t="s">
        <v>13</v>
      </c>
      <c r="C33" s="98">
        <v>1</v>
      </c>
      <c r="D33" s="94">
        <f>(C33*$D$30) * 1.1</f>
        <v>28.6</v>
      </c>
      <c r="E33" s="95"/>
      <c r="F33" s="96"/>
      <c r="G33" s="96"/>
      <c r="H33" s="189"/>
      <c r="I33" s="189"/>
      <c r="J33" s="96"/>
      <c r="K33" s="96"/>
      <c r="L33" s="92"/>
      <c r="M33" s="92"/>
      <c r="N33" s="92"/>
    </row>
    <row r="34" spans="2:14">
      <c r="B34" s="97" t="s">
        <v>14</v>
      </c>
      <c r="C34" s="98">
        <v>2</v>
      </c>
      <c r="D34" s="94">
        <f>(C34*$D$30) * 1.1</f>
        <v>57.2</v>
      </c>
      <c r="E34" s="95"/>
      <c r="F34" s="96"/>
      <c r="G34" s="96"/>
      <c r="H34" s="96"/>
      <c r="I34" s="96"/>
      <c r="J34" s="96"/>
      <c r="K34" s="96"/>
      <c r="L34" s="92"/>
      <c r="M34" s="92"/>
      <c r="N34" s="92"/>
    </row>
    <row r="35" spans="2:14">
      <c r="B35" s="97" t="s">
        <v>15</v>
      </c>
      <c r="C35" s="98">
        <v>5</v>
      </c>
      <c r="D35" s="94">
        <f>(C35*$D$30) * 1.1</f>
        <v>143</v>
      </c>
      <c r="E35" s="95"/>
      <c r="F35" s="96"/>
      <c r="G35" s="96"/>
      <c r="H35" s="96"/>
      <c r="I35" s="96"/>
      <c r="J35" s="96"/>
      <c r="K35" s="96"/>
      <c r="L35" s="92"/>
      <c r="M35" s="92"/>
      <c r="N35" s="92"/>
    </row>
    <row r="36" spans="2:14">
      <c r="B36" s="97" t="s">
        <v>17</v>
      </c>
      <c r="C36" s="98">
        <v>5</v>
      </c>
      <c r="D36" s="99"/>
      <c r="E36" s="95"/>
      <c r="F36" s="96"/>
      <c r="G36" s="96"/>
      <c r="H36" s="96"/>
      <c r="I36" s="96"/>
      <c r="J36" s="96"/>
      <c r="K36" s="96"/>
      <c r="L36" s="92"/>
      <c r="M36" s="92"/>
      <c r="N36" s="92"/>
    </row>
    <row r="37" spans="2:14" ht="16" thickBot="1">
      <c r="B37" s="100" t="s">
        <v>16</v>
      </c>
      <c r="C37" s="101">
        <v>20</v>
      </c>
      <c r="D37" s="102">
        <f>SUM(D31:D35)</f>
        <v>429</v>
      </c>
      <c r="E37" s="103">
        <f>(D37/8) * 0.95</f>
        <v>50.943749999999994</v>
      </c>
      <c r="F37" s="96"/>
      <c r="G37" s="96"/>
      <c r="H37" s="96"/>
      <c r="I37" s="96"/>
      <c r="J37" s="96"/>
      <c r="K37" s="96"/>
      <c r="L37" s="92"/>
      <c r="M37" s="92"/>
      <c r="N37" s="92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zoomScale="90" zoomScaleNormal="90" workbookViewId="0">
      <selection activeCell="A88" sqref="A88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180D9E79-7630-44B1-994F-CDE50F1AD84F}"/>
</file>

<file path=customXml/itemProps2.xml><?xml version="1.0" encoding="utf-8"?>
<ds:datastoreItem xmlns:ds="http://schemas.openxmlformats.org/officeDocument/2006/customXml" ds:itemID="{A51E5138-6BBC-4943-B349-B110C123E322}"/>
</file>

<file path=customXml/itemProps3.xml><?xml version="1.0" encoding="utf-8"?>
<ds:datastoreItem xmlns:ds="http://schemas.openxmlformats.org/officeDocument/2006/customXml" ds:itemID="{5DB8B11A-C42F-4BA7-B58B-1913508C6956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Results "Variant" samples</vt:lpstr>
      <vt:lpstr>Variant ddPCR data</vt:lpstr>
      <vt:lpstr>Variant N1 N2 ddPCR data</vt:lpstr>
      <vt:lpstr>Results N2 N1 "Regular" samples</vt:lpstr>
      <vt:lpstr>Regular N1 N2 ddPCR data</vt:lpstr>
      <vt:lpstr>Results N2 N1 "Regular" sam (2)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2021-12-10T18:59:13Z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